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sdx" ContentType="application/vnd.ms-visio.drawing"/>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1.xml" ContentType="application/vnd.openxmlformats-officedocument.spreadsheetml.pivotTable+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2"/>
  <workbookPr codeName="DieseArbeitsmappe" defaultThemeVersion="166925"/>
  <mc:AlternateContent xmlns:mc="http://schemas.openxmlformats.org/markup-compatibility/2006">
    <mc:Choice Requires="x15">
      <x15ac:absPath xmlns:x15ac="http://schemas.microsoft.com/office/spreadsheetml/2010/11/ac" url="/Users/eva/Desktop/"/>
    </mc:Choice>
  </mc:AlternateContent>
  <xr:revisionPtr revIDLastSave="0" documentId="8_{6DF8496E-35A8-6A46-8B22-D72AA54F8887}" xr6:coauthVersionLast="36" xr6:coauthVersionMax="36" xr10:uidLastSave="{00000000-0000-0000-0000-000000000000}"/>
  <bookViews>
    <workbookView xWindow="43000" yWindow="-17780" windowWidth="28800" windowHeight="26680" tabRatio="774" firstSheet="1" activeTab="1" xr2:uid="{496FB3F2-B54E-4BF6-8327-78DFC90D9B41}"/>
  </bookViews>
  <sheets>
    <sheet name="Einführung" sheetId="1" r:id="rId1"/>
    <sheet name="Anleitung" sheetId="39" r:id="rId2"/>
    <sheet name="Definition_Reinigungsleistung" sheetId="27" r:id="rId3"/>
    <sheet name="Rollenauswahl" sheetId="2" r:id="rId4"/>
    <sheet name="OperativerEinkäufer_Start_N" sheetId="6" r:id="rId5"/>
    <sheet name="OperativerEinkäufer_Grobplan_N" sheetId="7" r:id="rId6"/>
    <sheet name="OperativerEinkäufer_Feinplan_N" sheetId="8" r:id="rId7"/>
    <sheet name="OperativerEinkäufer_Nachhal_N" sheetId="10" r:id="rId8"/>
    <sheet name="OperativerEinkäufer_Alternat_N" sheetId="11" r:id="rId9"/>
    <sheet name="OperativerEinkäufer_Vergabe_N" sheetId="12" r:id="rId10"/>
    <sheet name="OperativerEinkäufer_Durchf_N" sheetId="13" r:id="rId11"/>
    <sheet name="OperativerEinkäufer_Nachb_N" sheetId="14" r:id="rId12"/>
    <sheet name="OperativerEinkäufer_All_N" sheetId="26" r:id="rId13"/>
    <sheet name="OperativerEinkäufer_Start_W" sheetId="16" r:id="rId14"/>
    <sheet name="OperativerEinkäufer_Grobplan_W" sheetId="17" r:id="rId15"/>
    <sheet name="OperativerEinkäufer_Feinplan_W" sheetId="18" r:id="rId16"/>
    <sheet name="OperativerEinkäufer_Nachhalt_W" sheetId="19" r:id="rId17"/>
    <sheet name="OperativerEinkäufer_Alternat_W" sheetId="20" r:id="rId18"/>
    <sheet name="OperativerEinkäufer_Vergabe_W" sheetId="21" r:id="rId19"/>
    <sheet name="OperativerEinkäufer_Durchf_W" sheetId="22" r:id="rId20"/>
    <sheet name="OperativerEinkäufer_Nachb_W" sheetId="23" r:id="rId21"/>
    <sheet name="OperativerEinkäufer_All_W" sheetId="29" r:id="rId22"/>
    <sheet name="StrategischerEinkäufer_Start" sheetId="28" r:id="rId23"/>
    <sheet name="StrategischerEinkäufer_Bedarfsm" sheetId="38" r:id="rId24"/>
    <sheet name="StrategischerEinkäufer_Ökolog" sheetId="30" r:id="rId25"/>
    <sheet name="StrategischerEinkäufer_Sozial" sheetId="32" r:id="rId26"/>
    <sheet name="StrategischerEinkäufer_Orga" sheetId="34" r:id="rId27"/>
    <sheet name="StrategischerEinkäufer_Markt" sheetId="35" r:id="rId28"/>
    <sheet name="StrategischerEinkäufer_Impl" sheetId="40" r:id="rId29"/>
    <sheet name="StrategischerEinkäufer_Steckb" sheetId="36" r:id="rId30"/>
    <sheet name="MATCH_Normstrategien" sheetId="42" state="hidden" r:id="rId31"/>
    <sheet name="MATCH_Beschaffungsportfolio" sheetId="43" state="hidden" r:id="rId32"/>
    <sheet name="MATCH_Beschaffungsmarkt" sheetId="45" state="hidden" r:id="rId33"/>
    <sheet name="MATCH_BESCHAFFUNGSHEBEL" sheetId="46" state="hidden" r:id="rId34"/>
    <sheet name="Template" sheetId="9" r:id="rId35"/>
  </sheets>
  <externalReferences>
    <externalReference r:id="rId36"/>
    <externalReference r:id="rId37"/>
  </externalReferences>
  <definedNames>
    <definedName name="_xlnm._FilterDatabase" localSheetId="1" hidden="1">Anleitung!$A$9:$K$14</definedName>
    <definedName name="_xlnm._FilterDatabase" localSheetId="2" hidden="1">Definition_Reinigungsleistung!$B$9:$E$9</definedName>
    <definedName name="_xlnm._FilterDatabase" localSheetId="32" hidden="1">MATCH_Beschaffungsmarkt!$A$1:$E$1</definedName>
    <definedName name="_xlnm._FilterDatabase" localSheetId="30" hidden="1">MATCH_Normstrategien!$A$1:$N$69</definedName>
    <definedName name="_xlnm._FilterDatabase" localSheetId="12" hidden="1">OperativerEinkäufer_All_N!$B$18:$F$18</definedName>
    <definedName name="_xlnm._FilterDatabase" localSheetId="21" hidden="1">OperativerEinkäufer_All_W!$B$18:$F$18</definedName>
    <definedName name="_Hlk511911664" localSheetId="30">MATCH_Normstrategien!$G$19</definedName>
    <definedName name="Auswahl">[1]Match_Tabelle_KdB!$H$2:$H$3</definedName>
    <definedName name="Beweis" localSheetId="30">[2]Match_Tabelle!$G$2:$G$5</definedName>
    <definedName name="Dokumente" localSheetId="30">[2]Match_Tabelle!$H$2:$H$38</definedName>
    <definedName name="_xlnm.Print_Area" localSheetId="2">Definition_Reinigungsleistung!$B$1:$E$57</definedName>
    <definedName name="_xlnm.Print_Area" localSheetId="12">OperativerEinkäufer_All_N!$B$1:$F$121</definedName>
    <definedName name="_xlnm.Print_Area" localSheetId="21">OperativerEinkäufer_All_W!$B$1:$F$86</definedName>
    <definedName name="_xlnm.Print_Area" localSheetId="8">OperativerEinkäufer_Alternat_N!$B$6:$L$48</definedName>
    <definedName name="_xlnm.Print_Area" localSheetId="17">OperativerEinkäufer_Alternat_W!$B$6:$L$38</definedName>
    <definedName name="_xlnm.Print_Area" localSheetId="10">OperativerEinkäufer_Durchf_N!$B$6:$L$37</definedName>
    <definedName name="_xlnm.Print_Area" localSheetId="19">OperativerEinkäufer_Durchf_W!$B$6:$L$36</definedName>
    <definedName name="_xlnm.Print_Area" localSheetId="6">OperativerEinkäufer_Feinplan_N!$B$6:$L$42</definedName>
    <definedName name="_xlnm.Print_Area" localSheetId="15">OperativerEinkäufer_Feinplan_W!$B$6:$L$34</definedName>
    <definedName name="_xlnm.Print_Area" localSheetId="5">OperativerEinkäufer_Grobplan_N!$B$6:$L$48</definedName>
    <definedName name="_xlnm.Print_Area" localSheetId="14">OperativerEinkäufer_Grobplan_W!$B$6:$L$38</definedName>
    <definedName name="_xlnm.Print_Area" localSheetId="11">OperativerEinkäufer_Nachb_N!$B$6:$L$35</definedName>
    <definedName name="_xlnm.Print_Area" localSheetId="20">OperativerEinkäufer_Nachb_W!$B$6:$L$35</definedName>
    <definedName name="_xlnm.Print_Area" localSheetId="7">OperativerEinkäufer_Nachhal_N!$B$6:$L$40</definedName>
    <definedName name="_xlnm.Print_Area" localSheetId="16">OperativerEinkäufer_Nachhalt_W!$B$6:$L$42</definedName>
    <definedName name="_xlnm.Print_Area" localSheetId="9">OperativerEinkäufer_Vergabe_N!$B$6:$L$49</definedName>
    <definedName name="_xlnm.Print_Area" localSheetId="18">OperativerEinkäufer_Vergabe_W!$B$6:$L$41</definedName>
    <definedName name="_xlnm.Print_Area" localSheetId="3">Rollenauswahl!$A$6:$I$37</definedName>
    <definedName name="_xlnm.Print_Area" localSheetId="23">StrategischerEinkäufer_Bedarfsm!$B$6:$L$46</definedName>
    <definedName name="_xlnm.Print_Area" localSheetId="27">StrategischerEinkäufer_Markt!$B$6:$O$37</definedName>
    <definedName name="_xlnm.Print_Area" localSheetId="24">StrategischerEinkäufer_Ökolog!$B$6:$O$38</definedName>
    <definedName name="_xlnm.Print_Area" localSheetId="26">StrategischerEinkäufer_Orga!$B$6:$O$38</definedName>
    <definedName name="_xlnm.Print_Area" localSheetId="25">StrategischerEinkäufer_Sozial!$B$6:$O$38</definedName>
    <definedName name="_xlnm.Print_Area" localSheetId="34">Template!$B$6:$L$48</definedName>
    <definedName name="_xlnm.Print_Titles" localSheetId="2">Definition_Reinigungsleistung!$9:$9</definedName>
    <definedName name="_xlnm.Print_Titles" localSheetId="12">OperativerEinkäufer_All_N!$18:$18</definedName>
    <definedName name="_xlnm.Print_Titles" localSheetId="21">OperativerEinkäufer_All_W!$18:$18</definedName>
    <definedName name="_xlnm.Print_Titles" localSheetId="8">OperativerEinkäufer_Alternat_N!$6:$18</definedName>
    <definedName name="_xlnm.Print_Titles" localSheetId="17">OperativerEinkäufer_Alternat_W!$6:$18</definedName>
    <definedName name="_xlnm.Print_Titles" localSheetId="10">OperativerEinkäufer_Durchf_N!$6:$18</definedName>
    <definedName name="_xlnm.Print_Titles" localSheetId="19">OperativerEinkäufer_Durchf_W!$6:$18</definedName>
    <definedName name="_xlnm.Print_Titles" localSheetId="6">OperativerEinkäufer_Feinplan_N!$6:$18</definedName>
    <definedName name="_xlnm.Print_Titles" localSheetId="15">OperativerEinkäufer_Feinplan_W!$6:$18</definedName>
    <definedName name="_xlnm.Print_Titles" localSheetId="5">OperativerEinkäufer_Grobplan_N!$6:$18</definedName>
    <definedName name="_xlnm.Print_Titles" localSheetId="14">OperativerEinkäufer_Grobplan_W!$6:$18</definedName>
    <definedName name="_xlnm.Print_Titles" localSheetId="11">OperativerEinkäufer_Nachb_N!$6:$18</definedName>
    <definedName name="_xlnm.Print_Titles" localSheetId="20">OperativerEinkäufer_Nachb_W!$6:$18</definedName>
    <definedName name="_xlnm.Print_Titles" localSheetId="7">OperativerEinkäufer_Nachhal_N!$6:$18</definedName>
    <definedName name="_xlnm.Print_Titles" localSheetId="16">OperativerEinkäufer_Nachhalt_W!$6:$18</definedName>
    <definedName name="_xlnm.Print_Titles" localSheetId="9">OperativerEinkäufer_Vergabe_N!$6:$18</definedName>
    <definedName name="_xlnm.Print_Titles" localSheetId="18">OperativerEinkäufer_Vergabe_W!$6:$18</definedName>
    <definedName name="_xlnm.Print_Titles" localSheetId="23">StrategischerEinkäufer_Bedarfsm!$6:$18</definedName>
    <definedName name="_xlnm.Print_Titles" localSheetId="27">StrategischerEinkäufer_Markt!$6:$18</definedName>
    <definedName name="_xlnm.Print_Titles" localSheetId="24">StrategischerEinkäufer_Ökolog!$6:$18</definedName>
    <definedName name="_xlnm.Print_Titles" localSheetId="26">StrategischerEinkäufer_Orga!$6:$18</definedName>
    <definedName name="_xlnm.Print_Titles" localSheetId="25">StrategischerEinkäufer_Sozial!$6:$18</definedName>
    <definedName name="_xlnm.Print_Titles" localSheetId="34">Template!$6:$18</definedName>
    <definedName name="Empfehlung">#REF!</definedName>
    <definedName name="Komunikationstechnik">#REF!</definedName>
    <definedName name="KonstitutiveZiele" localSheetId="30">[2]Match_Tabelle!$E$2:$E$8</definedName>
    <definedName name="Normstrategie">MATCH_Normstrategien!$B$2:$B$69</definedName>
    <definedName name="RelevanzkonstitutiveZiele">#REF!</definedName>
    <definedName name="Software" localSheetId="30">[2]Match_Tabelle!$B$2:$B$6</definedName>
    <definedName name="Software">[1]Match_Tabelle_KdB!$D$2:$D$6</definedName>
    <definedName name="Stufe">#REF!</definedName>
    <definedName name="Verfahrensstufe" localSheetId="30">[2]Match_Tabelle!$F$2:$F$7</definedName>
    <definedName name="Vergabestellen">[1]Match_Tabelle_KdB!$J$2:$J$4</definedName>
    <definedName name="Warengruppe" localSheetId="30">[2]Match_Tabelle!$A$1:$D$1</definedName>
    <definedName name="Warengruppe">#REF!</definedName>
    <definedName name="Warengruppen">#REF!</definedName>
    <definedName name="Warenhauptgruppe">[1]Match_Tabelle_KdB!$A$1:$D$1</definedName>
    <definedName name="WarenUGrp">#REF!</definedName>
    <definedName name="WarenuntergruppeimDetail">#REF!</definedName>
    <definedName name="Warenuntergruppen">#REF!</definedName>
    <definedName name="Ziel">#REF!</definedName>
  </definedNames>
  <calcPr calcId="191029"/>
  <pivotCaches>
    <pivotCache cacheId="0" r:id="rId3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28" i="19" l="1"/>
  <c r="L21" i="19"/>
  <c r="D11" i="40" l="1"/>
  <c r="D10" i="40"/>
  <c r="N101" i="36" l="1"/>
  <c r="N102" i="36"/>
  <c r="N103" i="36"/>
  <c r="N104" i="36"/>
  <c r="N105" i="36"/>
  <c r="N100" i="36"/>
  <c r="O101" i="36"/>
  <c r="P101" i="36"/>
  <c r="O102" i="36"/>
  <c r="P102" i="36"/>
  <c r="O103" i="36"/>
  <c r="P103" i="36"/>
  <c r="O104" i="36"/>
  <c r="P104" i="36"/>
  <c r="O105" i="36"/>
  <c r="P105" i="36"/>
  <c r="P100" i="36"/>
  <c r="O100" i="36"/>
  <c r="B101" i="36"/>
  <c r="B102" i="36"/>
  <c r="B103" i="36"/>
  <c r="B104" i="36"/>
  <c r="B105" i="36"/>
  <c r="B100" i="36"/>
  <c r="A101" i="36"/>
  <c r="A102" i="36"/>
  <c r="A103" i="36"/>
  <c r="A104" i="36"/>
  <c r="A105" i="36"/>
  <c r="A100" i="36"/>
  <c r="A148" i="36"/>
  <c r="C148" i="36"/>
  <c r="F148" i="36"/>
  <c r="K148" i="36"/>
  <c r="L148" i="36"/>
  <c r="N148" i="36"/>
  <c r="O148" i="36"/>
  <c r="P148" i="36"/>
  <c r="A149" i="36"/>
  <c r="C149" i="36"/>
  <c r="F149" i="36"/>
  <c r="K149" i="36"/>
  <c r="L149" i="36"/>
  <c r="N149" i="36"/>
  <c r="O149" i="36"/>
  <c r="P149" i="36"/>
  <c r="A150" i="36"/>
  <c r="C150" i="36"/>
  <c r="F150" i="36"/>
  <c r="K150" i="36"/>
  <c r="L150" i="36"/>
  <c r="N150" i="36"/>
  <c r="O150" i="36"/>
  <c r="P150" i="36"/>
  <c r="A151" i="36"/>
  <c r="C151" i="36"/>
  <c r="F151" i="36"/>
  <c r="K151" i="36"/>
  <c r="L151" i="36"/>
  <c r="N151" i="36"/>
  <c r="O151" i="36"/>
  <c r="P151" i="36"/>
  <c r="A152" i="36"/>
  <c r="C152" i="36"/>
  <c r="F152" i="36"/>
  <c r="K152" i="36"/>
  <c r="L152" i="36"/>
  <c r="N152" i="36"/>
  <c r="O152" i="36"/>
  <c r="P152" i="36"/>
  <c r="A153" i="36"/>
  <c r="C153" i="36"/>
  <c r="F153" i="36"/>
  <c r="K153" i="36"/>
  <c r="L153" i="36"/>
  <c r="N153" i="36"/>
  <c r="O153" i="36"/>
  <c r="P153" i="36"/>
  <c r="A154" i="36"/>
  <c r="C154" i="36"/>
  <c r="F154" i="36"/>
  <c r="K154" i="36"/>
  <c r="L154" i="36"/>
  <c r="N154" i="36"/>
  <c r="O154" i="36"/>
  <c r="P154" i="36"/>
  <c r="A155" i="36"/>
  <c r="C155" i="36"/>
  <c r="F155" i="36"/>
  <c r="K155" i="36"/>
  <c r="L155" i="36"/>
  <c r="N155" i="36"/>
  <c r="O155" i="36"/>
  <c r="P155" i="36"/>
  <c r="A156" i="36"/>
  <c r="C156" i="36"/>
  <c r="F156" i="36"/>
  <c r="K156" i="36"/>
  <c r="L156" i="36"/>
  <c r="N156" i="36"/>
  <c r="O156" i="36"/>
  <c r="P156" i="36"/>
  <c r="O147" i="36"/>
  <c r="N147" i="36"/>
  <c r="L147" i="36"/>
  <c r="F147" i="36"/>
  <c r="P147" i="36"/>
  <c r="K147" i="36"/>
  <c r="A147" i="36"/>
  <c r="C147" i="36"/>
  <c r="A136" i="36"/>
  <c r="C136" i="36"/>
  <c r="F136" i="36"/>
  <c r="K136" i="36"/>
  <c r="L136" i="36"/>
  <c r="N136" i="36"/>
  <c r="O136" i="36"/>
  <c r="P136" i="36"/>
  <c r="A137" i="36"/>
  <c r="C137" i="36"/>
  <c r="F137" i="36"/>
  <c r="K137" i="36"/>
  <c r="L137" i="36"/>
  <c r="N137" i="36"/>
  <c r="O137" i="36"/>
  <c r="P137" i="36"/>
  <c r="A138" i="36"/>
  <c r="C138" i="36"/>
  <c r="F138" i="36"/>
  <c r="K138" i="36"/>
  <c r="L138" i="36"/>
  <c r="N138" i="36"/>
  <c r="O138" i="36"/>
  <c r="P138" i="36"/>
  <c r="A139" i="36"/>
  <c r="C139" i="36"/>
  <c r="F139" i="36"/>
  <c r="K139" i="36"/>
  <c r="L139" i="36"/>
  <c r="N139" i="36"/>
  <c r="O139" i="36"/>
  <c r="P139" i="36"/>
  <c r="A140" i="36"/>
  <c r="C140" i="36"/>
  <c r="F140" i="36"/>
  <c r="K140" i="36"/>
  <c r="L140" i="36"/>
  <c r="N140" i="36"/>
  <c r="O140" i="36"/>
  <c r="P140" i="36"/>
  <c r="A141" i="36"/>
  <c r="C141" i="36"/>
  <c r="F141" i="36"/>
  <c r="K141" i="36"/>
  <c r="L141" i="36"/>
  <c r="N141" i="36"/>
  <c r="O141" i="36"/>
  <c r="P141" i="36"/>
  <c r="A142" i="36"/>
  <c r="C142" i="36"/>
  <c r="F142" i="36"/>
  <c r="K142" i="36"/>
  <c r="L142" i="36"/>
  <c r="N142" i="36"/>
  <c r="O142" i="36"/>
  <c r="P142" i="36"/>
  <c r="A143" i="36"/>
  <c r="C143" i="36"/>
  <c r="F143" i="36"/>
  <c r="K143" i="36"/>
  <c r="L143" i="36"/>
  <c r="N143" i="36"/>
  <c r="O143" i="36"/>
  <c r="P143" i="36"/>
  <c r="A144" i="36"/>
  <c r="C144" i="36"/>
  <c r="F144" i="36"/>
  <c r="K144" i="36"/>
  <c r="L144" i="36"/>
  <c r="N144" i="36"/>
  <c r="O144" i="36"/>
  <c r="P144" i="36"/>
  <c r="O135" i="36"/>
  <c r="N135" i="36"/>
  <c r="L135" i="36"/>
  <c r="F135" i="36"/>
  <c r="P135" i="36"/>
  <c r="K135" i="36"/>
  <c r="C135" i="36"/>
  <c r="A135" i="36"/>
  <c r="O124" i="36"/>
  <c r="O125" i="36"/>
  <c r="O126" i="36"/>
  <c r="O127" i="36"/>
  <c r="O128" i="36"/>
  <c r="O129" i="36"/>
  <c r="O130" i="36"/>
  <c r="O131" i="36"/>
  <c r="O132" i="36"/>
  <c r="O123" i="36"/>
  <c r="N124" i="36"/>
  <c r="N125" i="36"/>
  <c r="N126" i="36"/>
  <c r="N127" i="36"/>
  <c r="N128" i="36"/>
  <c r="N129" i="36"/>
  <c r="N130" i="36"/>
  <c r="N131" i="36"/>
  <c r="N132" i="36"/>
  <c r="N123" i="36"/>
  <c r="L124" i="36"/>
  <c r="L125" i="36"/>
  <c r="L126" i="36"/>
  <c r="L127" i="36"/>
  <c r="L128" i="36"/>
  <c r="L129" i="36"/>
  <c r="L130" i="36"/>
  <c r="L131" i="36"/>
  <c r="L132" i="36"/>
  <c r="L123" i="36"/>
  <c r="F124" i="36"/>
  <c r="F125" i="36"/>
  <c r="F126" i="36"/>
  <c r="F127" i="36"/>
  <c r="F128" i="36"/>
  <c r="F129" i="36"/>
  <c r="F130" i="36"/>
  <c r="F131" i="36"/>
  <c r="F132" i="36"/>
  <c r="F123" i="36"/>
  <c r="A124" i="36"/>
  <c r="C124" i="36"/>
  <c r="K124" i="36"/>
  <c r="P124" i="36"/>
  <c r="A125" i="36"/>
  <c r="C125" i="36"/>
  <c r="K125" i="36"/>
  <c r="P125" i="36"/>
  <c r="A126" i="36"/>
  <c r="C126" i="36"/>
  <c r="K126" i="36"/>
  <c r="P126" i="36"/>
  <c r="A127" i="36"/>
  <c r="C127" i="36"/>
  <c r="K127" i="36"/>
  <c r="P127" i="36"/>
  <c r="A128" i="36"/>
  <c r="C128" i="36"/>
  <c r="K128" i="36"/>
  <c r="P128" i="36"/>
  <c r="A129" i="36"/>
  <c r="C129" i="36"/>
  <c r="K129" i="36"/>
  <c r="P129" i="36"/>
  <c r="A130" i="36"/>
  <c r="C130" i="36"/>
  <c r="K130" i="36"/>
  <c r="P130" i="36"/>
  <c r="A131" i="36"/>
  <c r="C131" i="36"/>
  <c r="K131" i="36"/>
  <c r="P131" i="36"/>
  <c r="A132" i="36"/>
  <c r="C132" i="36"/>
  <c r="K132" i="36"/>
  <c r="P132" i="36"/>
  <c r="P123" i="36"/>
  <c r="K123" i="36"/>
  <c r="C123" i="36"/>
  <c r="A123" i="36"/>
  <c r="O112" i="36"/>
  <c r="O113" i="36"/>
  <c r="O114" i="36"/>
  <c r="O115" i="36"/>
  <c r="O116" i="36"/>
  <c r="O117" i="36"/>
  <c r="O118" i="36"/>
  <c r="O119" i="36"/>
  <c r="O120" i="36"/>
  <c r="O111" i="36"/>
  <c r="N112" i="36"/>
  <c r="N113" i="36"/>
  <c r="N114" i="36"/>
  <c r="N115" i="36"/>
  <c r="N116" i="36"/>
  <c r="N117" i="36"/>
  <c r="N118" i="36"/>
  <c r="N119" i="36"/>
  <c r="N120" i="36"/>
  <c r="N111" i="36"/>
  <c r="L112" i="36"/>
  <c r="L113" i="36"/>
  <c r="L114" i="36"/>
  <c r="L115" i="36"/>
  <c r="L116" i="36"/>
  <c r="L117" i="36"/>
  <c r="L118" i="36"/>
  <c r="L119" i="36"/>
  <c r="L120" i="36"/>
  <c r="L111" i="36"/>
  <c r="F112" i="36"/>
  <c r="F113" i="36"/>
  <c r="F114" i="36"/>
  <c r="F115" i="36"/>
  <c r="F116" i="36"/>
  <c r="F117" i="36"/>
  <c r="F118" i="36"/>
  <c r="F119" i="36"/>
  <c r="F120" i="36"/>
  <c r="F111" i="36"/>
  <c r="P112" i="36"/>
  <c r="P113" i="36"/>
  <c r="P114" i="36"/>
  <c r="P115" i="36"/>
  <c r="P116" i="36"/>
  <c r="P117" i="36"/>
  <c r="P118" i="36"/>
  <c r="P119" i="36"/>
  <c r="P120" i="36"/>
  <c r="K112" i="36"/>
  <c r="K113" i="36"/>
  <c r="K114" i="36"/>
  <c r="K115" i="36"/>
  <c r="K116" i="36"/>
  <c r="K117" i="36"/>
  <c r="K118" i="36"/>
  <c r="K119" i="36"/>
  <c r="K120" i="36"/>
  <c r="C112" i="36"/>
  <c r="C113" i="36"/>
  <c r="C114" i="36"/>
  <c r="C115" i="36"/>
  <c r="C116" i="36"/>
  <c r="C117" i="36"/>
  <c r="C118" i="36"/>
  <c r="C119" i="36"/>
  <c r="C120" i="36"/>
  <c r="A112" i="36"/>
  <c r="A113" i="36"/>
  <c r="A114" i="36"/>
  <c r="A115" i="36"/>
  <c r="A116" i="36"/>
  <c r="A117" i="36"/>
  <c r="A118" i="36"/>
  <c r="A119" i="36"/>
  <c r="A120" i="36"/>
  <c r="P111" i="36"/>
  <c r="K111" i="36"/>
  <c r="C111" i="36"/>
  <c r="A111" i="36"/>
  <c r="Q25" i="40"/>
  <c r="J25" i="40"/>
  <c r="I25" i="40"/>
  <c r="Q24" i="40"/>
  <c r="J24" i="40"/>
  <c r="I24" i="40"/>
  <c r="Q23" i="40"/>
  <c r="J23" i="40"/>
  <c r="I23" i="40"/>
  <c r="Q22" i="40"/>
  <c r="J22" i="40"/>
  <c r="I22" i="40"/>
  <c r="Q21" i="40"/>
  <c r="J21" i="40"/>
  <c r="I21" i="40"/>
  <c r="Q20" i="40"/>
  <c r="J20" i="40"/>
  <c r="I20" i="40"/>
  <c r="D15" i="40"/>
  <c r="Q14" i="40"/>
  <c r="D14" i="40"/>
  <c r="Q13" i="40"/>
  <c r="D13" i="40"/>
  <c r="Q12" i="40"/>
  <c r="Q11" i="40"/>
  <c r="F20" i="36"/>
  <c r="F21" i="36"/>
  <c r="F22" i="36"/>
  <c r="F23" i="36"/>
  <c r="F24" i="36"/>
  <c r="F25" i="36"/>
  <c r="F26" i="36"/>
  <c r="F27" i="36"/>
  <c r="F28" i="36"/>
  <c r="F29" i="36"/>
  <c r="F30" i="36"/>
  <c r="F31" i="36"/>
  <c r="F32" i="36"/>
  <c r="F33" i="36"/>
  <c r="F34" i="36"/>
  <c r="F35" i="36"/>
  <c r="F36" i="36"/>
  <c r="F19" i="36"/>
  <c r="A19" i="36"/>
  <c r="A20" i="36"/>
  <c r="A21" i="36"/>
  <c r="A22" i="36"/>
  <c r="A23" i="36"/>
  <c r="A24" i="36"/>
  <c r="A25" i="36"/>
  <c r="A26" i="36"/>
  <c r="A27" i="36"/>
  <c r="A28" i="36"/>
  <c r="A29" i="36"/>
  <c r="A30" i="36"/>
  <c r="A31" i="36"/>
  <c r="A32" i="36"/>
  <c r="A33" i="36"/>
  <c r="A34" i="36"/>
  <c r="A35" i="36"/>
  <c r="A36" i="36"/>
  <c r="O14" i="35"/>
  <c r="O13" i="35"/>
  <c r="O12" i="35"/>
  <c r="O11" i="35"/>
  <c r="J21" i="35"/>
  <c r="J22" i="35"/>
  <c r="J23" i="35"/>
  <c r="J24" i="35"/>
  <c r="J25" i="35"/>
  <c r="J26" i="35"/>
  <c r="J27" i="35"/>
  <c r="J28" i="35"/>
  <c r="J29" i="35"/>
  <c r="J20" i="35"/>
  <c r="O29" i="35"/>
  <c r="I29" i="35"/>
  <c r="E16" i="45" s="1"/>
  <c r="J21" i="34"/>
  <c r="J22" i="34"/>
  <c r="J23" i="34"/>
  <c r="J24" i="34"/>
  <c r="J25" i="34"/>
  <c r="J26" i="34"/>
  <c r="J27" i="34"/>
  <c r="J28" i="34"/>
  <c r="J29" i="34"/>
  <c r="J20" i="34"/>
  <c r="L36" i="38"/>
  <c r="J21" i="32"/>
  <c r="J22" i="32"/>
  <c r="J23" i="32"/>
  <c r="J24" i="32"/>
  <c r="J25" i="32"/>
  <c r="J26" i="32"/>
  <c r="J27" i="32"/>
  <c r="J28" i="32"/>
  <c r="J29" i="32"/>
  <c r="J20" i="32"/>
  <c r="I23" i="32"/>
  <c r="E28" i="45" s="1"/>
  <c r="O23" i="32"/>
  <c r="I24" i="32"/>
  <c r="E14" i="45" s="1"/>
  <c r="O24" i="32"/>
  <c r="I25" i="32"/>
  <c r="E29" i="45" s="1"/>
  <c r="O25" i="32"/>
  <c r="I26" i="32"/>
  <c r="E30" i="45" s="1"/>
  <c r="O26" i="32"/>
  <c r="I27" i="32"/>
  <c r="E15" i="45" s="1"/>
  <c r="O27" i="32"/>
  <c r="O28" i="30"/>
  <c r="J28" i="30"/>
  <c r="I28" i="30"/>
  <c r="E3" i="45" s="1"/>
  <c r="J21" i="30"/>
  <c r="J22" i="30"/>
  <c r="J23" i="30"/>
  <c r="J24" i="30"/>
  <c r="J25" i="30"/>
  <c r="J26" i="30"/>
  <c r="J27" i="30"/>
  <c r="J29" i="30"/>
  <c r="J20" i="30"/>
  <c r="L33" i="38"/>
  <c r="L29" i="38"/>
  <c r="L30" i="38"/>
  <c r="L31" i="38"/>
  <c r="L32" i="38"/>
  <c r="L34" i="38"/>
  <c r="L35" i="38"/>
  <c r="L37" i="38"/>
  <c r="J5" i="45" l="1"/>
  <c r="O80" i="36" s="1"/>
  <c r="B106" i="36"/>
  <c r="J15" i="40"/>
  <c r="Q15" i="40"/>
  <c r="J15" i="35"/>
  <c r="D42" i="36" s="1"/>
  <c r="B2" i="43" s="1"/>
  <c r="C2" i="43" s="1"/>
  <c r="O15" i="35"/>
  <c r="J15" i="30"/>
  <c r="O21" i="35"/>
  <c r="O22" i="35"/>
  <c r="O23" i="35"/>
  <c r="O24" i="35"/>
  <c r="O25" i="35"/>
  <c r="O26" i="35"/>
  <c r="O27" i="35"/>
  <c r="O28" i="35"/>
  <c r="O20" i="35"/>
  <c r="O21" i="34"/>
  <c r="O22" i="34"/>
  <c r="O23" i="34"/>
  <c r="O24" i="34"/>
  <c r="O25" i="34"/>
  <c r="O26" i="34"/>
  <c r="O27" i="34"/>
  <c r="O28" i="34"/>
  <c r="O29" i="34"/>
  <c r="D15" i="38"/>
  <c r="D14" i="38"/>
  <c r="D13" i="38"/>
  <c r="D11" i="38"/>
  <c r="D10" i="38"/>
  <c r="L28" i="38"/>
  <c r="L27" i="38"/>
  <c r="L26" i="38"/>
  <c r="L25" i="38"/>
  <c r="L24" i="38"/>
  <c r="L23" i="38"/>
  <c r="L22" i="38"/>
  <c r="L21" i="38"/>
  <c r="L20" i="38"/>
  <c r="L14" i="38"/>
  <c r="L13" i="38"/>
  <c r="L12" i="38"/>
  <c r="L11" i="38"/>
  <c r="D11" i="35"/>
  <c r="D10" i="35"/>
  <c r="I28" i="35"/>
  <c r="E8" i="45" s="1"/>
  <c r="I27" i="35"/>
  <c r="E19" i="45" s="1"/>
  <c r="I26" i="35"/>
  <c r="E26" i="45" s="1"/>
  <c r="I25" i="35"/>
  <c r="E25" i="45" s="1"/>
  <c r="I24" i="35"/>
  <c r="E18" i="45" s="1"/>
  <c r="I23" i="35"/>
  <c r="E17" i="45" s="1"/>
  <c r="I22" i="35"/>
  <c r="E31" i="45" s="1"/>
  <c r="K5" i="45" s="1"/>
  <c r="P80" i="36" s="1"/>
  <c r="I21" i="35"/>
  <c r="E24" i="45" s="1"/>
  <c r="I20" i="35"/>
  <c r="E7" i="45" s="1"/>
  <c r="D15" i="35"/>
  <c r="D14" i="35"/>
  <c r="D13" i="35"/>
  <c r="I29" i="34"/>
  <c r="I23" i="34"/>
  <c r="I21" i="34"/>
  <c r="I22" i="34"/>
  <c r="I24" i="34"/>
  <c r="I25" i="34"/>
  <c r="I26" i="34"/>
  <c r="I27" i="34"/>
  <c r="I28" i="34"/>
  <c r="O20" i="34"/>
  <c r="I20" i="34"/>
  <c r="D15" i="34"/>
  <c r="O14" i="34"/>
  <c r="D14" i="34"/>
  <c r="O13" i="34"/>
  <c r="D13" i="34"/>
  <c r="O12" i="34"/>
  <c r="O11" i="34"/>
  <c r="D11" i="34"/>
  <c r="D10" i="34"/>
  <c r="D11" i="32"/>
  <c r="D10" i="32"/>
  <c r="O29" i="32"/>
  <c r="I29" i="32"/>
  <c r="E4" i="45" s="1"/>
  <c r="O28" i="32"/>
  <c r="I28" i="32"/>
  <c r="E6" i="45" s="1"/>
  <c r="O22" i="32"/>
  <c r="I22" i="32"/>
  <c r="E5" i="45" s="1"/>
  <c r="O21" i="32"/>
  <c r="I21" i="32"/>
  <c r="E23" i="45" s="1"/>
  <c r="J4" i="45" s="1"/>
  <c r="O74" i="36" s="1"/>
  <c r="O20" i="32"/>
  <c r="I20" i="32"/>
  <c r="E13" i="45" s="1"/>
  <c r="J3" i="45" s="1"/>
  <c r="O68" i="36" s="1"/>
  <c r="D15" i="32"/>
  <c r="O14" i="32"/>
  <c r="D14" i="32"/>
  <c r="O13" i="32"/>
  <c r="D13" i="32"/>
  <c r="O12" i="32"/>
  <c r="O11" i="32"/>
  <c r="I21" i="30"/>
  <c r="E20" i="45" s="1"/>
  <c r="I22" i="30"/>
  <c r="E27" i="45" s="1"/>
  <c r="I5" i="45" s="1"/>
  <c r="N80" i="36" s="1"/>
  <c r="I23" i="30"/>
  <c r="E10" i="45" s="1"/>
  <c r="I24" i="30"/>
  <c r="E11" i="45" s="1"/>
  <c r="I25" i="30"/>
  <c r="E21" i="45" s="1"/>
  <c r="I26" i="30"/>
  <c r="E22" i="45" s="1"/>
  <c r="I27" i="30"/>
  <c r="E12" i="45" s="1"/>
  <c r="I29" i="30"/>
  <c r="E2" i="45" s="1"/>
  <c r="I2" i="45" s="1"/>
  <c r="N64" i="36" s="1"/>
  <c r="I20" i="30"/>
  <c r="E9" i="45" s="1"/>
  <c r="D15" i="30"/>
  <c r="D14" i="30"/>
  <c r="D13" i="30"/>
  <c r="D11" i="30"/>
  <c r="D10" i="30"/>
  <c r="O29" i="30"/>
  <c r="O27" i="30"/>
  <c r="O26" i="30"/>
  <c r="O25" i="30"/>
  <c r="O24" i="30"/>
  <c r="O23" i="30"/>
  <c r="O22" i="30"/>
  <c r="O21" i="30"/>
  <c r="O20" i="30"/>
  <c r="O14" i="30"/>
  <c r="O13" i="30"/>
  <c r="O12" i="30"/>
  <c r="O11" i="30"/>
  <c r="K2" i="45" l="1"/>
  <c r="P64" i="36" s="1"/>
  <c r="K3" i="45"/>
  <c r="P68" i="36" s="1"/>
  <c r="I3" i="45"/>
  <c r="N68" i="36" s="1"/>
  <c r="K4" i="45"/>
  <c r="P74" i="36" s="1"/>
  <c r="J2" i="45"/>
  <c r="O64" i="36" s="1"/>
  <c r="F89" i="36" s="1"/>
  <c r="I4" i="45"/>
  <c r="N74" i="36" s="1"/>
  <c r="O15" i="34"/>
  <c r="E34" i="28" s="1"/>
  <c r="O15" i="32"/>
  <c r="E33" i="28" s="1"/>
  <c r="O15" i="30"/>
  <c r="E32" i="28" s="1"/>
  <c r="L15" i="38"/>
  <c r="E31" i="28" s="1"/>
  <c r="J15" i="34"/>
  <c r="J15" i="32"/>
  <c r="E80" i="29"/>
  <c r="F80" i="29"/>
  <c r="E81" i="29"/>
  <c r="F81" i="29"/>
  <c r="E82" i="29"/>
  <c r="F82" i="29"/>
  <c r="E83" i="29"/>
  <c r="F83" i="29"/>
  <c r="E84" i="29"/>
  <c r="F84" i="29"/>
  <c r="E85" i="29"/>
  <c r="F85" i="29"/>
  <c r="F79" i="29"/>
  <c r="E79" i="29"/>
  <c r="E72" i="29"/>
  <c r="F72" i="29"/>
  <c r="E73" i="29"/>
  <c r="F73" i="29"/>
  <c r="E74" i="29"/>
  <c r="F74" i="29"/>
  <c r="E75" i="29"/>
  <c r="F75" i="29"/>
  <c r="E76" i="29"/>
  <c r="F76" i="29"/>
  <c r="E77" i="29"/>
  <c r="F77" i="29"/>
  <c r="E78" i="29"/>
  <c r="F78" i="29"/>
  <c r="F71" i="29"/>
  <c r="E71" i="29"/>
  <c r="E59" i="29"/>
  <c r="F59" i="29"/>
  <c r="E60" i="29"/>
  <c r="F60" i="29"/>
  <c r="E61" i="29"/>
  <c r="F61" i="29"/>
  <c r="E62" i="29"/>
  <c r="F62" i="29"/>
  <c r="E63" i="29"/>
  <c r="F63" i="29"/>
  <c r="E64" i="29"/>
  <c r="F64" i="29"/>
  <c r="E65" i="29"/>
  <c r="F65" i="29"/>
  <c r="E66" i="29"/>
  <c r="F66" i="29"/>
  <c r="E67" i="29"/>
  <c r="F67" i="29"/>
  <c r="E68" i="29"/>
  <c r="F68" i="29"/>
  <c r="E69" i="29"/>
  <c r="F69" i="29"/>
  <c r="E70" i="29"/>
  <c r="F70" i="29"/>
  <c r="F58" i="29"/>
  <c r="E58" i="29"/>
  <c r="E49" i="29"/>
  <c r="F49" i="29"/>
  <c r="E50" i="29"/>
  <c r="F50" i="29"/>
  <c r="E51" i="29"/>
  <c r="F51" i="29"/>
  <c r="E52" i="29"/>
  <c r="F52" i="29"/>
  <c r="E53" i="29"/>
  <c r="F53" i="29"/>
  <c r="E54" i="29"/>
  <c r="F54" i="29"/>
  <c r="E55" i="29"/>
  <c r="F55" i="29"/>
  <c r="E56" i="29"/>
  <c r="F56" i="29"/>
  <c r="E57" i="29"/>
  <c r="F57" i="29"/>
  <c r="L22" i="20"/>
  <c r="L23" i="20"/>
  <c r="L24" i="20"/>
  <c r="F48" i="29"/>
  <c r="E48" i="29"/>
  <c r="E36" i="29"/>
  <c r="F36" i="29"/>
  <c r="E37" i="29"/>
  <c r="F37" i="29"/>
  <c r="E38" i="29"/>
  <c r="F38" i="29"/>
  <c r="E39" i="29"/>
  <c r="F39" i="29"/>
  <c r="E40" i="29"/>
  <c r="F40" i="29"/>
  <c r="E41" i="29"/>
  <c r="F41" i="29"/>
  <c r="E42" i="29"/>
  <c r="F42" i="29"/>
  <c r="E43" i="29"/>
  <c r="F43" i="29"/>
  <c r="E44" i="29"/>
  <c r="F44" i="29"/>
  <c r="E45" i="29"/>
  <c r="F45" i="29"/>
  <c r="E46" i="29"/>
  <c r="F46" i="29"/>
  <c r="E47" i="29"/>
  <c r="F47" i="29"/>
  <c r="F35" i="29"/>
  <c r="E35" i="29"/>
  <c r="E30" i="29"/>
  <c r="F30" i="29"/>
  <c r="E31" i="29"/>
  <c r="F31" i="29"/>
  <c r="E32" i="29"/>
  <c r="F32" i="29"/>
  <c r="E33" i="29"/>
  <c r="F33" i="29"/>
  <c r="E34" i="29"/>
  <c r="F34" i="29"/>
  <c r="E29" i="29"/>
  <c r="F29" i="29"/>
  <c r="F20" i="29"/>
  <c r="F21" i="29"/>
  <c r="F22" i="29"/>
  <c r="F23" i="29"/>
  <c r="F24" i="29"/>
  <c r="F25" i="29"/>
  <c r="F26" i="29"/>
  <c r="F27" i="29"/>
  <c r="F28" i="29"/>
  <c r="F19" i="29"/>
  <c r="E20" i="29"/>
  <c r="E21" i="29"/>
  <c r="E22" i="29"/>
  <c r="E23" i="29"/>
  <c r="E24" i="29"/>
  <c r="E25" i="29"/>
  <c r="E26" i="29"/>
  <c r="E27" i="29"/>
  <c r="E28" i="29"/>
  <c r="E19" i="29"/>
  <c r="D15" i="29"/>
  <c r="D13" i="29"/>
  <c r="D12" i="29"/>
  <c r="D11" i="29"/>
  <c r="F87" i="36" l="1"/>
  <c r="F91" i="36"/>
  <c r="D43" i="36"/>
  <c r="B3" i="43" s="1"/>
  <c r="C3" i="43" s="1"/>
  <c r="B4" i="43" s="1"/>
  <c r="B40" i="36" s="1"/>
  <c r="D15" i="26"/>
  <c r="F93" i="36" l="1"/>
  <c r="I87" i="36" s="1"/>
  <c r="F95" i="36"/>
  <c r="I92" i="36" s="1"/>
  <c r="B3" i="46"/>
  <c r="C4" i="46"/>
  <c r="D5" i="46"/>
  <c r="B7" i="46"/>
  <c r="C8" i="46"/>
  <c r="D9" i="46"/>
  <c r="B11" i="46"/>
  <c r="C12" i="46"/>
  <c r="D13" i="46"/>
  <c r="B15" i="46"/>
  <c r="C16" i="46"/>
  <c r="D17" i="46"/>
  <c r="B19" i="46"/>
  <c r="C20" i="46"/>
  <c r="D21" i="46"/>
  <c r="B23" i="46"/>
  <c r="C24" i="46"/>
  <c r="D25" i="46"/>
  <c r="B27" i="46"/>
  <c r="C28" i="46"/>
  <c r="D29" i="46"/>
  <c r="B31" i="46"/>
  <c r="C32" i="46"/>
  <c r="D33" i="46"/>
  <c r="B35" i="46"/>
  <c r="C36" i="46"/>
  <c r="D37" i="46"/>
  <c r="B39" i="46"/>
  <c r="C40" i="46"/>
  <c r="D41" i="46"/>
  <c r="B43" i="46"/>
  <c r="C44" i="46"/>
  <c r="D45" i="46"/>
  <c r="B47" i="46"/>
  <c r="C48" i="46"/>
  <c r="D49" i="46"/>
  <c r="B51" i="46"/>
  <c r="C52" i="46"/>
  <c r="D53" i="46"/>
  <c r="B55" i="46"/>
  <c r="C56" i="46"/>
  <c r="D57" i="46"/>
  <c r="B59" i="46"/>
  <c r="C60" i="46"/>
  <c r="D61" i="46"/>
  <c r="B63" i="46"/>
  <c r="C64" i="46"/>
  <c r="D65" i="46"/>
  <c r="B67" i="46"/>
  <c r="C68" i="46"/>
  <c r="D69" i="46"/>
  <c r="B71" i="46"/>
  <c r="C72" i="46"/>
  <c r="D73" i="46"/>
  <c r="B75" i="46"/>
  <c r="C76" i="46"/>
  <c r="D77" i="46"/>
  <c r="B79" i="46"/>
  <c r="D2" i="46"/>
  <c r="C58" i="46"/>
  <c r="D59" i="46"/>
  <c r="B61" i="46"/>
  <c r="C62" i="46"/>
  <c r="D63" i="46"/>
  <c r="B65" i="46"/>
  <c r="C66" i="46"/>
  <c r="D67" i="46"/>
  <c r="B69" i="46"/>
  <c r="C70" i="46"/>
  <c r="D71" i="46"/>
  <c r="B73" i="46"/>
  <c r="C74" i="46"/>
  <c r="D75" i="46"/>
  <c r="C78" i="46"/>
  <c r="D79" i="46"/>
  <c r="C3" i="46"/>
  <c r="D4" i="46"/>
  <c r="B6" i="46"/>
  <c r="C7" i="46"/>
  <c r="D8" i="46"/>
  <c r="B10" i="46"/>
  <c r="C11" i="46"/>
  <c r="D12" i="46"/>
  <c r="B14" i="46"/>
  <c r="C15" i="46"/>
  <c r="D16" i="46"/>
  <c r="B18" i="46"/>
  <c r="C19" i="46"/>
  <c r="D20" i="46"/>
  <c r="B22" i="46"/>
  <c r="C23" i="46"/>
  <c r="D24" i="46"/>
  <c r="B26" i="46"/>
  <c r="C27" i="46"/>
  <c r="D28" i="46"/>
  <c r="B30" i="46"/>
  <c r="C31" i="46"/>
  <c r="D32" i="46"/>
  <c r="B34" i="46"/>
  <c r="C35" i="46"/>
  <c r="D36" i="46"/>
  <c r="B38" i="46"/>
  <c r="C39" i="46"/>
  <c r="D40" i="46"/>
  <c r="B42" i="46"/>
  <c r="C43" i="46"/>
  <c r="D44" i="46"/>
  <c r="B46" i="46"/>
  <c r="C47" i="46"/>
  <c r="D48" i="46"/>
  <c r="B50" i="46"/>
  <c r="C51" i="46"/>
  <c r="D52" i="46"/>
  <c r="B54" i="46"/>
  <c r="C55" i="46"/>
  <c r="D56" i="46"/>
  <c r="B58" i="46"/>
  <c r="C59" i="46"/>
  <c r="D60" i="46"/>
  <c r="B62" i="46"/>
  <c r="C63" i="46"/>
  <c r="D64" i="46"/>
  <c r="B66" i="46"/>
  <c r="C67" i="46"/>
  <c r="D68" i="46"/>
  <c r="B70" i="46"/>
  <c r="C71" i="46"/>
  <c r="D72" i="46"/>
  <c r="B74" i="46"/>
  <c r="C75" i="46"/>
  <c r="D76" i="46"/>
  <c r="B78" i="46"/>
  <c r="C79" i="46"/>
  <c r="B2" i="46"/>
  <c r="B57" i="46"/>
  <c r="B77" i="46"/>
  <c r="D3" i="46"/>
  <c r="B5" i="46"/>
  <c r="C6" i="46"/>
  <c r="D7" i="46"/>
  <c r="B9" i="46"/>
  <c r="C10" i="46"/>
  <c r="D11" i="46"/>
  <c r="B13" i="46"/>
  <c r="C14" i="46"/>
  <c r="D15" i="46"/>
  <c r="B17" i="46"/>
  <c r="C18" i="46"/>
  <c r="D19" i="46"/>
  <c r="B21" i="46"/>
  <c r="C22" i="46"/>
  <c r="D23" i="46"/>
  <c r="B25" i="46"/>
  <c r="C26" i="46"/>
  <c r="D27" i="46"/>
  <c r="B29" i="46"/>
  <c r="C30" i="46"/>
  <c r="D31" i="46"/>
  <c r="B33" i="46"/>
  <c r="C34" i="46"/>
  <c r="D35" i="46"/>
  <c r="B37" i="46"/>
  <c r="C38" i="46"/>
  <c r="D39" i="46"/>
  <c r="B41" i="46"/>
  <c r="C42" i="46"/>
  <c r="D43" i="46"/>
  <c r="B45" i="46"/>
  <c r="C46" i="46"/>
  <c r="D47" i="46"/>
  <c r="B49" i="46"/>
  <c r="C50" i="46"/>
  <c r="D51" i="46"/>
  <c r="B53" i="46"/>
  <c r="C54" i="46"/>
  <c r="D55" i="46"/>
  <c r="B4" i="46"/>
  <c r="C5" i="46"/>
  <c r="D6" i="46"/>
  <c r="B8" i="46"/>
  <c r="C9" i="46"/>
  <c r="D10" i="46"/>
  <c r="B12" i="46"/>
  <c r="C13" i="46"/>
  <c r="D14" i="46"/>
  <c r="B16" i="46"/>
  <c r="C17" i="46"/>
  <c r="D18" i="46"/>
  <c r="B20" i="46"/>
  <c r="C21" i="46"/>
  <c r="D22" i="46"/>
  <c r="B24" i="46"/>
  <c r="C25" i="46"/>
  <c r="D26" i="46"/>
  <c r="B28" i="46"/>
  <c r="C29" i="46"/>
  <c r="D30" i="46"/>
  <c r="B32" i="46"/>
  <c r="C33" i="46"/>
  <c r="D34" i="46"/>
  <c r="B36" i="46"/>
  <c r="C37" i="46"/>
  <c r="D38" i="46"/>
  <c r="B40" i="46"/>
  <c r="C41" i="46"/>
  <c r="D42" i="46"/>
  <c r="B44" i="46"/>
  <c r="C45" i="46"/>
  <c r="D46" i="46"/>
  <c r="B48" i="46"/>
  <c r="C49" i="46"/>
  <c r="D50" i="46"/>
  <c r="B52" i="46"/>
  <c r="C53" i="46"/>
  <c r="D54" i="46"/>
  <c r="B56" i="46"/>
  <c r="C57" i="46"/>
  <c r="D58" i="46"/>
  <c r="B60" i="46"/>
  <c r="C61" i="46"/>
  <c r="D62" i="46"/>
  <c r="B64" i="46"/>
  <c r="C69" i="46"/>
  <c r="D74" i="46"/>
  <c r="C2" i="46"/>
  <c r="C65" i="46"/>
  <c r="D70" i="46"/>
  <c r="B76" i="46"/>
  <c r="D66" i="46"/>
  <c r="B72" i="46"/>
  <c r="C77" i="46"/>
  <c r="B68" i="46"/>
  <c r="C73" i="46"/>
  <c r="D78" i="46"/>
  <c r="H44" i="36"/>
  <c r="H41" i="36"/>
  <c r="H43" i="36"/>
  <c r="H42" i="36"/>
  <c r="L14" i="19"/>
  <c r="L13" i="19"/>
  <c r="L12" i="19"/>
  <c r="L11" i="19"/>
  <c r="L32" i="19"/>
  <c r="L33" i="19"/>
  <c r="A51" i="36" l="1" a="1"/>
  <c r="A51" i="36" s="1"/>
  <c r="A53" i="36" a="1"/>
  <c r="A53" i="36" s="1"/>
  <c r="A54" i="36" a="1"/>
  <c r="A54" i="36" s="1"/>
  <c r="A58" i="36" a="1"/>
  <c r="A58" i="36" s="1"/>
  <c r="A59" i="36" a="1"/>
  <c r="A59" i="36" s="1"/>
  <c r="A50" i="36" a="1"/>
  <c r="A50" i="36" s="1"/>
  <c r="A55" i="36" a="1"/>
  <c r="A55" i="36" s="1"/>
  <c r="A56" i="36" a="1"/>
  <c r="A56" i="36" s="1"/>
  <c r="A57" i="36" a="1"/>
  <c r="A57" i="36" s="1"/>
  <c r="A52" i="36" a="1"/>
  <c r="A52" i="36" s="1"/>
  <c r="A60" i="36" a="1"/>
  <c r="A60" i="36" s="1"/>
  <c r="F55" i="36" a="1"/>
  <c r="F55" i="36" s="1"/>
  <c r="F56" i="36" a="1"/>
  <c r="F56" i="36" s="1"/>
  <c r="F60" i="36" a="1"/>
  <c r="F60" i="36" s="1"/>
  <c r="F53" i="36" a="1"/>
  <c r="F53" i="36" s="1"/>
  <c r="F57" i="36" a="1"/>
  <c r="F57" i="36" s="1"/>
  <c r="F58" i="36" a="1"/>
  <c r="F58" i="36" s="1"/>
  <c r="F50" i="36" a="1"/>
  <c r="F50" i="36" s="1"/>
  <c r="F52" i="36" a="1"/>
  <c r="F52" i="36" s="1"/>
  <c r="F59" i="36" a="1"/>
  <c r="F59" i="36" s="1"/>
  <c r="F54" i="36" a="1"/>
  <c r="F54" i="36" s="1"/>
  <c r="F51" i="36" a="1"/>
  <c r="F51" i="36" s="1"/>
  <c r="C51" i="36" a="1"/>
  <c r="C51" i="36" s="1"/>
  <c r="C58" i="36" a="1"/>
  <c r="C58" i="36" s="1"/>
  <c r="C59" i="36" a="1"/>
  <c r="C59" i="36" s="1"/>
  <c r="C50" i="36" a="1"/>
  <c r="C50" i="36" s="1"/>
  <c r="C55" i="36" a="1"/>
  <c r="C55" i="36" s="1"/>
  <c r="C56" i="36" a="1"/>
  <c r="C56" i="36" s="1"/>
  <c r="C52" i="36" a="1"/>
  <c r="C52" i="36" s="1"/>
  <c r="C53" i="36" a="1"/>
  <c r="C53" i="36" s="1"/>
  <c r="C60" i="36" a="1"/>
  <c r="C60" i="36" s="1"/>
  <c r="C54" i="36" a="1"/>
  <c r="C54" i="36" s="1"/>
  <c r="C57" i="36" a="1"/>
  <c r="C57" i="36" s="1"/>
  <c r="L15" i="19"/>
  <c r="L25" i="14" l="1"/>
  <c r="E115" i="26"/>
  <c r="F115" i="26"/>
  <c r="E116" i="26"/>
  <c r="F116" i="26"/>
  <c r="E117" i="26"/>
  <c r="F117" i="26"/>
  <c r="E118" i="26"/>
  <c r="F118" i="26"/>
  <c r="E119" i="26"/>
  <c r="F119" i="26"/>
  <c r="E120" i="26"/>
  <c r="F120" i="26"/>
  <c r="E114" i="26"/>
  <c r="F114" i="26"/>
  <c r="F106" i="26"/>
  <c r="F107" i="26"/>
  <c r="F108" i="26"/>
  <c r="F109" i="26"/>
  <c r="F110" i="26"/>
  <c r="F111" i="26"/>
  <c r="F112" i="26"/>
  <c r="F113" i="26"/>
  <c r="E106" i="26"/>
  <c r="E107" i="26"/>
  <c r="E108" i="26"/>
  <c r="E109" i="26"/>
  <c r="E110" i="26"/>
  <c r="E111" i="26"/>
  <c r="E112" i="26"/>
  <c r="E113" i="26"/>
  <c r="E105" i="26"/>
  <c r="F105" i="26"/>
  <c r="E85" i="26"/>
  <c r="E86" i="26"/>
  <c r="E87" i="26"/>
  <c r="E88" i="26"/>
  <c r="E89" i="26"/>
  <c r="E90" i="26"/>
  <c r="E91" i="26"/>
  <c r="E92" i="26"/>
  <c r="E93" i="26"/>
  <c r="E94" i="26"/>
  <c r="E95" i="26"/>
  <c r="E96" i="26"/>
  <c r="E97" i="26"/>
  <c r="E98" i="26"/>
  <c r="E99" i="26"/>
  <c r="E100" i="26"/>
  <c r="E101" i="26"/>
  <c r="E102" i="26"/>
  <c r="E103" i="26"/>
  <c r="E104" i="26"/>
  <c r="E84" i="26"/>
  <c r="F85" i="26"/>
  <c r="F86" i="26"/>
  <c r="F87" i="26"/>
  <c r="F88" i="26"/>
  <c r="F89" i="26"/>
  <c r="F90" i="26"/>
  <c r="F91" i="26"/>
  <c r="F92" i="26"/>
  <c r="F93" i="26"/>
  <c r="F94" i="26"/>
  <c r="F95" i="26"/>
  <c r="F96" i="26"/>
  <c r="F97" i="26"/>
  <c r="F98" i="26"/>
  <c r="F99" i="26"/>
  <c r="F100" i="26"/>
  <c r="F101" i="26"/>
  <c r="F102" i="26"/>
  <c r="F103" i="26"/>
  <c r="F104" i="26"/>
  <c r="F84" i="26"/>
  <c r="L21" i="12"/>
  <c r="L22" i="12"/>
  <c r="L23" i="12"/>
  <c r="L24" i="12"/>
  <c r="L25" i="12"/>
  <c r="L26" i="12"/>
  <c r="L27" i="12"/>
  <c r="L28" i="12"/>
  <c r="L29" i="12"/>
  <c r="L30" i="12"/>
  <c r="L31" i="12"/>
  <c r="L32" i="12"/>
  <c r="L33" i="12"/>
  <c r="L34" i="12"/>
  <c r="L35" i="12"/>
  <c r="L36" i="12"/>
  <c r="L37" i="12"/>
  <c r="L38" i="12"/>
  <c r="L39" i="12"/>
  <c r="L40" i="12"/>
  <c r="E65" i="26"/>
  <c r="E66" i="26"/>
  <c r="E67" i="26"/>
  <c r="E68" i="26"/>
  <c r="E69" i="26"/>
  <c r="E70" i="26"/>
  <c r="E71" i="26"/>
  <c r="E72" i="26"/>
  <c r="E73" i="26"/>
  <c r="E74" i="26"/>
  <c r="E75" i="26"/>
  <c r="E76" i="26"/>
  <c r="E77" i="26"/>
  <c r="E78" i="26"/>
  <c r="E79" i="26"/>
  <c r="E80" i="26"/>
  <c r="E81" i="26"/>
  <c r="E82" i="26"/>
  <c r="E83" i="26"/>
  <c r="E64" i="26"/>
  <c r="F65" i="26"/>
  <c r="F66" i="26"/>
  <c r="F67" i="26"/>
  <c r="F68" i="26"/>
  <c r="F69" i="26"/>
  <c r="F70" i="26"/>
  <c r="F71" i="26"/>
  <c r="F72" i="26"/>
  <c r="F73" i="26"/>
  <c r="F74" i="26"/>
  <c r="F75" i="26"/>
  <c r="F76" i="26"/>
  <c r="F77" i="26"/>
  <c r="F78" i="26"/>
  <c r="F79" i="26"/>
  <c r="F80" i="26"/>
  <c r="F81" i="26"/>
  <c r="F82" i="26"/>
  <c r="F83" i="26"/>
  <c r="L21" i="11"/>
  <c r="L22" i="11"/>
  <c r="L23" i="11"/>
  <c r="L24" i="11"/>
  <c r="L25" i="11"/>
  <c r="L26" i="11"/>
  <c r="L27" i="11"/>
  <c r="L28" i="11"/>
  <c r="L29" i="11"/>
  <c r="L30" i="11"/>
  <c r="L31" i="11"/>
  <c r="L32" i="11"/>
  <c r="L33" i="11"/>
  <c r="L34" i="11"/>
  <c r="L35" i="11"/>
  <c r="L36" i="11"/>
  <c r="L37" i="11"/>
  <c r="L38" i="11"/>
  <c r="L39" i="11"/>
  <c r="F64" i="26"/>
  <c r="E54" i="26"/>
  <c r="E55" i="26"/>
  <c r="E56" i="26"/>
  <c r="E57" i="26"/>
  <c r="E58" i="26"/>
  <c r="E59" i="26"/>
  <c r="E60" i="26"/>
  <c r="E61" i="26"/>
  <c r="E62" i="26"/>
  <c r="E63" i="26"/>
  <c r="E53" i="26"/>
  <c r="F54" i="26"/>
  <c r="F55" i="26"/>
  <c r="F56" i="26"/>
  <c r="F57" i="26"/>
  <c r="F58" i="26"/>
  <c r="F59" i="26"/>
  <c r="F60" i="26"/>
  <c r="F61" i="26"/>
  <c r="F62" i="26"/>
  <c r="F63" i="26"/>
  <c r="F53" i="26"/>
  <c r="E40" i="26"/>
  <c r="E41" i="26"/>
  <c r="E42" i="26"/>
  <c r="E43" i="26"/>
  <c r="E44" i="26"/>
  <c r="E45" i="26"/>
  <c r="E46" i="26"/>
  <c r="E47" i="26"/>
  <c r="E48" i="26"/>
  <c r="E49" i="26"/>
  <c r="E50" i="26"/>
  <c r="E51" i="26"/>
  <c r="E52" i="26"/>
  <c r="E39" i="26"/>
  <c r="F40" i="26"/>
  <c r="F41" i="26"/>
  <c r="F42" i="26"/>
  <c r="F43" i="26"/>
  <c r="F44" i="26"/>
  <c r="F45" i="26"/>
  <c r="F46" i="26"/>
  <c r="F47" i="26"/>
  <c r="F48" i="26"/>
  <c r="F49" i="26"/>
  <c r="F50" i="26"/>
  <c r="F51" i="26"/>
  <c r="F52" i="26"/>
  <c r="F39" i="26"/>
  <c r="F20" i="26"/>
  <c r="F21" i="26"/>
  <c r="F22" i="26"/>
  <c r="F23" i="26"/>
  <c r="F24" i="26"/>
  <c r="F25" i="26"/>
  <c r="F26" i="26"/>
  <c r="F27" i="26"/>
  <c r="F28" i="26"/>
  <c r="F29" i="26"/>
  <c r="F30" i="26"/>
  <c r="F31" i="26"/>
  <c r="F32" i="26"/>
  <c r="F33" i="26"/>
  <c r="F34" i="26"/>
  <c r="F35" i="26"/>
  <c r="F36" i="26"/>
  <c r="F37" i="26"/>
  <c r="F38" i="26"/>
  <c r="F19" i="26"/>
  <c r="E37" i="26"/>
  <c r="E38" i="26"/>
  <c r="E20" i="26"/>
  <c r="E21" i="26"/>
  <c r="E22" i="26"/>
  <c r="E23" i="26"/>
  <c r="E24" i="26"/>
  <c r="E25" i="26"/>
  <c r="E26" i="26"/>
  <c r="E27" i="26"/>
  <c r="E28" i="26"/>
  <c r="E29" i="26"/>
  <c r="E30" i="26"/>
  <c r="E31" i="26"/>
  <c r="E32" i="26"/>
  <c r="E33" i="26"/>
  <c r="E34" i="26"/>
  <c r="E35" i="26"/>
  <c r="E36" i="26"/>
  <c r="E19" i="26"/>
  <c r="D13" i="26"/>
  <c r="D12" i="26"/>
  <c r="D11" i="26"/>
  <c r="L20" i="13"/>
  <c r="L21" i="13"/>
  <c r="L22" i="13"/>
  <c r="L23" i="13"/>
  <c r="L24" i="13"/>
  <c r="L25" i="13"/>
  <c r="L26" i="13"/>
  <c r="L27" i="13"/>
  <c r="L20" i="12"/>
  <c r="L26" i="23" l="1"/>
  <c r="L25" i="23"/>
  <c r="L24" i="23"/>
  <c r="L23" i="23"/>
  <c r="L22" i="23"/>
  <c r="L21" i="23"/>
  <c r="L20" i="23"/>
  <c r="D15" i="23"/>
  <c r="L14" i="23"/>
  <c r="D14" i="23"/>
  <c r="L13" i="23"/>
  <c r="D13" i="23"/>
  <c r="L12" i="23"/>
  <c r="L11" i="23"/>
  <c r="D11" i="23"/>
  <c r="D10" i="23"/>
  <c r="L27" i="22"/>
  <c r="L26" i="22"/>
  <c r="L25" i="22"/>
  <c r="L24" i="22"/>
  <c r="L23" i="22"/>
  <c r="L22" i="22"/>
  <c r="L21" i="22"/>
  <c r="L20" i="22"/>
  <c r="D15" i="22"/>
  <c r="L14" i="22"/>
  <c r="D14" i="22"/>
  <c r="L13" i="22"/>
  <c r="D13" i="22"/>
  <c r="L12" i="22"/>
  <c r="L11" i="22"/>
  <c r="D11" i="22"/>
  <c r="D10" i="22"/>
  <c r="L32" i="21"/>
  <c r="L31" i="21"/>
  <c r="L30" i="21"/>
  <c r="L29" i="21"/>
  <c r="L28" i="21"/>
  <c r="L27" i="21"/>
  <c r="L26" i="21"/>
  <c r="L25" i="21"/>
  <c r="L24" i="21"/>
  <c r="L23" i="21"/>
  <c r="L22" i="21"/>
  <c r="L21" i="21"/>
  <c r="L20" i="21"/>
  <c r="D15" i="21"/>
  <c r="L14" i="21"/>
  <c r="D14" i="21"/>
  <c r="L13" i="21"/>
  <c r="D13" i="21"/>
  <c r="L12" i="21"/>
  <c r="L11" i="21"/>
  <c r="D11" i="21"/>
  <c r="D10" i="21"/>
  <c r="L29" i="20"/>
  <c r="L28" i="20"/>
  <c r="L27" i="20"/>
  <c r="L26" i="20"/>
  <c r="L25" i="20"/>
  <c r="L21" i="20"/>
  <c r="L20" i="20"/>
  <c r="D15" i="20"/>
  <c r="L14" i="20"/>
  <c r="D14" i="20"/>
  <c r="L13" i="20"/>
  <c r="D13" i="20"/>
  <c r="L12" i="20"/>
  <c r="L11" i="20"/>
  <c r="D11" i="20"/>
  <c r="D10" i="20"/>
  <c r="L31" i="19"/>
  <c r="L30" i="19"/>
  <c r="L29" i="19"/>
  <c r="L27" i="19"/>
  <c r="L26" i="19"/>
  <c r="L25" i="19"/>
  <c r="L24" i="19"/>
  <c r="L23" i="19"/>
  <c r="L22" i="19"/>
  <c r="L20" i="19"/>
  <c r="D15" i="19"/>
  <c r="D14" i="19"/>
  <c r="D13" i="19"/>
  <c r="E33" i="16"/>
  <c r="D11" i="19"/>
  <c r="D10" i="19"/>
  <c r="L25" i="18"/>
  <c r="L24" i="18"/>
  <c r="L23" i="18"/>
  <c r="L22" i="18"/>
  <c r="L21" i="18"/>
  <c r="L20" i="18"/>
  <c r="D15" i="18"/>
  <c r="L14" i="18"/>
  <c r="D14" i="18"/>
  <c r="L13" i="18"/>
  <c r="D13" i="18"/>
  <c r="L12" i="18"/>
  <c r="L11" i="18"/>
  <c r="D11" i="18"/>
  <c r="D10" i="18"/>
  <c r="L29" i="17"/>
  <c r="L28" i="17"/>
  <c r="L27" i="17"/>
  <c r="L26" i="17"/>
  <c r="L25" i="17"/>
  <c r="L24" i="17"/>
  <c r="L23" i="17"/>
  <c r="L22" i="17"/>
  <c r="L21" i="17"/>
  <c r="L20" i="17"/>
  <c r="D15" i="17"/>
  <c r="L14" i="17"/>
  <c r="D14" i="17"/>
  <c r="L13" i="17"/>
  <c r="D13" i="17"/>
  <c r="L12" i="17"/>
  <c r="L11" i="17"/>
  <c r="D11" i="17"/>
  <c r="D10" i="17"/>
  <c r="D11" i="14"/>
  <c r="D10" i="14"/>
  <c r="D11" i="13"/>
  <c r="D10" i="13"/>
  <c r="L26" i="14"/>
  <c r="L24" i="14"/>
  <c r="L23" i="14"/>
  <c r="L22" i="14"/>
  <c r="L21" i="14"/>
  <c r="L20" i="14"/>
  <c r="D15" i="14"/>
  <c r="L14" i="14"/>
  <c r="D14" i="14"/>
  <c r="L13" i="14"/>
  <c r="D13" i="14"/>
  <c r="L12" i="14"/>
  <c r="L11" i="14"/>
  <c r="L28" i="13"/>
  <c r="D15" i="13"/>
  <c r="L14" i="13"/>
  <c r="D14" i="13"/>
  <c r="L13" i="13"/>
  <c r="D13" i="13"/>
  <c r="L12" i="13"/>
  <c r="L11" i="13"/>
  <c r="L15" i="14" l="1"/>
  <c r="E37" i="6" s="1"/>
  <c r="L15" i="21"/>
  <c r="E35" i="16" s="1"/>
  <c r="L15" i="23"/>
  <c r="E37" i="16" s="1"/>
  <c r="L15" i="22"/>
  <c r="E36" i="16" s="1"/>
  <c r="L15" i="20"/>
  <c r="E34" i="16" s="1"/>
  <c r="L15" i="18"/>
  <c r="E32" i="16" s="1"/>
  <c r="L15" i="17"/>
  <c r="E31" i="16" s="1"/>
  <c r="L15" i="13"/>
  <c r="D11" i="12"/>
  <c r="D10" i="12"/>
  <c r="D15" i="12"/>
  <c r="L14" i="12"/>
  <c r="D14" i="12"/>
  <c r="L13" i="12"/>
  <c r="D13" i="12"/>
  <c r="L12" i="12"/>
  <c r="L11" i="12"/>
  <c r="L15" i="12" l="1"/>
  <c r="E35" i="6" s="1"/>
  <c r="E36" i="6"/>
  <c r="E36" i="28"/>
  <c r="E39" i="16"/>
  <c r="L20" i="11"/>
  <c r="D11" i="11"/>
  <c r="D10" i="11"/>
  <c r="D15" i="11"/>
  <c r="L14" i="11"/>
  <c r="D14" i="11"/>
  <c r="L13" i="11"/>
  <c r="D13" i="11"/>
  <c r="L12" i="11"/>
  <c r="L11" i="11"/>
  <c r="D11" i="10"/>
  <c r="D10" i="10"/>
  <c r="L31" i="10"/>
  <c r="L30" i="10"/>
  <c r="L29" i="10"/>
  <c r="L28" i="10"/>
  <c r="L26" i="10"/>
  <c r="L25" i="10"/>
  <c r="L24" i="10"/>
  <c r="L23" i="10"/>
  <c r="L22" i="10"/>
  <c r="L20" i="10"/>
  <c r="D15" i="10"/>
  <c r="L14" i="10"/>
  <c r="D14" i="10"/>
  <c r="L13" i="10"/>
  <c r="D13" i="10"/>
  <c r="L12" i="10"/>
  <c r="L11" i="10"/>
  <c r="D11" i="8"/>
  <c r="D10" i="8"/>
  <c r="L39" i="9"/>
  <c r="L38" i="9"/>
  <c r="L37" i="9"/>
  <c r="L36" i="9"/>
  <c r="L35" i="9"/>
  <c r="L34" i="9"/>
  <c r="L33" i="9"/>
  <c r="L32" i="9"/>
  <c r="L31" i="9"/>
  <c r="L30" i="9"/>
  <c r="L29" i="9"/>
  <c r="L28" i="9"/>
  <c r="L27" i="9"/>
  <c r="L26" i="9"/>
  <c r="L25" i="9"/>
  <c r="L24" i="9"/>
  <c r="L23" i="9"/>
  <c r="L22" i="9"/>
  <c r="L21" i="9"/>
  <c r="L20" i="9"/>
  <c r="D15" i="9"/>
  <c r="L14" i="9"/>
  <c r="D14" i="9"/>
  <c r="L13" i="9"/>
  <c r="D13" i="9"/>
  <c r="L12" i="9"/>
  <c r="L11" i="9"/>
  <c r="D11" i="9"/>
  <c r="D10" i="9"/>
  <c r="L33" i="8"/>
  <c r="L32" i="8"/>
  <c r="L31" i="8"/>
  <c r="L30" i="8"/>
  <c r="L29" i="8"/>
  <c r="L28" i="8"/>
  <c r="L27" i="8"/>
  <c r="L26" i="8"/>
  <c r="L25" i="8"/>
  <c r="L24" i="8"/>
  <c r="L23" i="8"/>
  <c r="L22" i="8"/>
  <c r="L21" i="8"/>
  <c r="L20" i="8"/>
  <c r="D15" i="8"/>
  <c r="L14" i="8"/>
  <c r="D14" i="8"/>
  <c r="L13" i="8"/>
  <c r="D13" i="8"/>
  <c r="L12" i="8"/>
  <c r="L11" i="8"/>
  <c r="L14" i="7"/>
  <c r="L13" i="7"/>
  <c r="L12" i="7"/>
  <c r="L11" i="7"/>
  <c r="D15" i="7"/>
  <c r="D14" i="7"/>
  <c r="D13" i="7"/>
  <c r="D11" i="7"/>
  <c r="D10" i="7"/>
  <c r="L39" i="7"/>
  <c r="L38" i="7"/>
  <c r="L37" i="7"/>
  <c r="L36" i="7"/>
  <c r="L35" i="7"/>
  <c r="L34" i="7"/>
  <c r="L33" i="7"/>
  <c r="L32" i="7"/>
  <c r="L31" i="7"/>
  <c r="L30" i="7"/>
  <c r="L29" i="7"/>
  <c r="L28" i="7"/>
  <c r="L27" i="7"/>
  <c r="L26" i="7"/>
  <c r="L25" i="7"/>
  <c r="L24" i="7"/>
  <c r="L23" i="7"/>
  <c r="L22" i="7"/>
  <c r="L21" i="7"/>
  <c r="L20" i="7"/>
  <c r="L15" i="8" l="1"/>
  <c r="E32" i="6" s="1"/>
  <c r="L15" i="9"/>
  <c r="L15" i="11"/>
  <c r="E34" i="6" s="1"/>
  <c r="L15" i="10"/>
  <c r="E33" i="6" s="1"/>
  <c r="L15" i="7"/>
  <c r="E31" i="6" s="1"/>
  <c r="E39" i="6" l="1"/>
  <c r="E35" i="28"/>
  <c r="E38" i="28" s="1"/>
</calcChain>
</file>

<file path=xl/sharedStrings.xml><?xml version="1.0" encoding="utf-8"?>
<sst xmlns="http://schemas.openxmlformats.org/spreadsheetml/2006/main" count="4578" uniqueCount="1190">
  <si>
    <t>Nachhaltige Beschaffung von Reinigungsleistungen</t>
  </si>
  <si>
    <t>Sehr geehrte Damen und Herren,
die Untersuchung der Auftragsbekanntmachungen oberhalb der Schwellenwerte (inkl. der zugehörigen Vergabeunterlagen) aus den beiden zurückliegenden Jahren (2019 und 2020) zeigt, dass Kriterien der Nachhaltigkeit im Reinigungssektor noch eingehender berücksichtigt werden könnten als bisher. 
Das vorliegende Werkzeug richtet sich daher an öffentliche Einkäufer, speziell an operative und strategische Einkäufer. Für die operativen Einkäufer soll dieses Werkzeug je nach Beschaffungssituation eine einfache Checkliste bereithalten, die dem operativen Einkäufer als Referenz und als Prüfcheckliste bei der Vorbereitung, der Durchführung und der Nachbereitung einer öffentlichen Ausschreibung dienen soll. Für die strategischen Einkäufer soll dieses Werkzeug dazu dienen wesentliche Fragen zu Grundsatzentscheidungen in der öffentlichen Beschaffung von nachhaltigen Reinigungsleistungen treffen zu können. 
Das Werkzeug soll Sie in drei Schritten zu der jeweils benötigten Checkliste führen. (1) Im ersten Schritt können Sie eine Rolle auswählen, die am Besten zu Ihnen passt, (2) Im zweiten Schritt können Sie Ihre Ausschreibung mit Hilfe von Fragen weiter ausplanen und im (3) Schritt können Sie sich eine Zusammenfassung Ihrer Ergebnisse zusammenstellen und ausdrucken lassen.
Das vorliegende Werkzeug haben wir bereits in einem ersten Test durch 2 öffentliche und 2 privatwirtschaftliche Auftraggeber evaluieren lassen. Aus den bisherigen Rückmeldungen zeigt sich, dass das Werkzeug möglichst einfach in Anwendung und Inhalt aufgebaut werden soll, dass sich das Werkzeug speziell auf bestimmte Anwendungsgruppen konzentrieren soll, dass die resultierenden Checklisten/Prüffragen rollenspezifisch und in Kurzer Form dargestellt werden sollen und dass man die notwendigen Antworten mit Hilfe des Werkzeuges zusammentragen und dokumentieren kann.
Wir sind für jeden weiteren Vorschlag von Ihnen dankbar und freuen uns zu inhaltlichen und methodischen Rückmeldungen jederzeit!
Sie erreichen uns am Besten unter den nachstehenden Kontaktdaten.
Mit freundlichen Grüßen,
Ihr Team aus dem Arbeitsgebiet Beschaffung
der Universität der Bundeswehr München</t>
  </si>
  <si>
    <t>Wenn Sie mit dem Tool zur Vorbereitung, Durchführung und Nachbereitung fortfahren möchten, dann fahren Sie bitte mit der Rollenauswahl (1. Selektionsschritt) fort.</t>
  </si>
  <si>
    <t>Wenn Sie auf der Suche nach einer generellen Anleitung zum Tool interessiert sind, dann fahren Sie bitte mit der Auswahl der Anleitung fort.</t>
  </si>
  <si>
    <t>Wenn Sie Interesse daran haben uns Feedback auf das Tool, seine Funktion und seinen Inhalt zu geben, dann können Sie gerne das Formular anbei verwenden</t>
  </si>
  <si>
    <t>Durch die Auswahl des Rollenprofils legen Sie die inhaltliche Ausrichtung der Fragestellungen fest sowie die Anzahl der gezeigten Fragen</t>
  </si>
  <si>
    <t>Einkaufssituation:</t>
  </si>
  <si>
    <t>Problemstellung:</t>
  </si>
  <si>
    <t>Rollenbeschreibung:</t>
  </si>
  <si>
    <t>Es handelt sich um die erstmalige Beschaffung von Reinigungsleistungen</t>
  </si>
  <si>
    <t>Quelle</t>
  </si>
  <si>
    <t>Wenn Sie an der hier verwendeten Definition von Reinigungsleistungen interessiert sind, dann fahren Sie bitte mit der Übersicht zum "Common Procurement Vocabulary (CPV)" fort</t>
  </si>
  <si>
    <t>Es handelt sich um die wiederholte Beschaffung von Reinigungsleistungen</t>
  </si>
  <si>
    <t>Ihre Organisation verfügt über erste/bewährte Vorlagen, über eine entsprechende Dokumentation von vergangenen Ausschreibungen und über bewährte Entscheidungsmuster. Der Neuigkeitsgehalt der Aufgabe ist als eher gering einzustufen, der Informationsbedarf zur Aufgabenbewältigung ist als eher gering einzustufen und der Aufwand zur Erarbeitung von Beschaffungsalternativen und deren Bewertung ist als eher gering einzustufen.</t>
  </si>
  <si>
    <t>Es müssen grundsätzliche Entscheidungen zur Warengruppe "Reinigungsleistungen" getroffen werden</t>
  </si>
  <si>
    <t>Schnittstellenkompetenz:</t>
  </si>
  <si>
    <t>Sie sind eng in die Entwicklung bevorstehender Baumaßnahmen eingebunden. Ebenso haben Sie einen engen Kontakt zum Gebäudemanagement (Facility Management). Sie haben engen Kontakt zu den Nutzergruppen der reinigenden Gebäude/Flächen.</t>
  </si>
  <si>
    <t>Sie koordinieren sich eng mit dem federführenden, strategischen Einkäufer (wenn vorhanden). Sie koordinieren sich eng mit den zu beteiligenden Fachabteilungen (z.B. Gebäudemanagement, Bau).</t>
  </si>
  <si>
    <t xml:space="preserve">Es ist Ihre Aufgabe eine Warengruppenstrategie neu zu entwickeln oder eine bestehende Warengruppenstrategie fortzuschrieben. Dabei treffen Sie wesentliche Grundsatzentscheidungen wie Reinigungsleistungen beschafft werden sollen. Dabei legen Sie wesentliche Ziele und Erfolgsfaktoren bei der Beschaffung von Reinigungsleistungen fest, Sie analysieren bestehende Vertragsverhältnisse und leiten daraus aktuelle und künftige Bedarfe zu Reinigungsleistungen ab, Sie analysieren regelmäßig die Beschaffungsmärkte für Reinigungsleistungen, Sie kennen und bewerten mögliche Lieferanten auf den Beschaffungsmärkten, Sie analysieren und kennen Beschaffungsbedarfe anderer öffentlicher Einrichtungen im Bereich der Reinigungsleistung und bewerten Möglichkeiten zur Kooperation, Sie analysieren und kennen die Zufriedenheit der Gebäudenutzungsgruppen und leiten daraus Verbesserungspotenziale für die Beschaffung ab und Sie kontrollieren die Einhaltung der gesetzten Beschaffungsziele für Ihre Warengruppe. </t>
  </si>
  <si>
    <t>Wenn Sie Interesse am Abschlussbericht zum Forschungsprojekt zwischen der UniBw M und tanaChemie GmbH haben, dann fahren Sie hier mit dem Link zum Abschlussbericht fort</t>
  </si>
  <si>
    <r>
      <t xml:space="preserve">Operativer Einkäufer mit dem Auftrag </t>
    </r>
    <r>
      <rPr>
        <b/>
        <u/>
        <sz val="11"/>
        <color theme="1"/>
        <rFont val="Calibri"/>
        <family val="2"/>
        <scheme val="minor"/>
      </rPr>
      <t>das erste Mal</t>
    </r>
    <r>
      <rPr>
        <b/>
        <sz val="11"/>
        <color theme="1"/>
        <rFont val="Calibri"/>
        <family val="2"/>
        <scheme val="minor"/>
      </rPr>
      <t xml:space="preserve"> Reinigungsleistungen zu beschaffen</t>
    </r>
  </si>
  <si>
    <r>
      <t xml:space="preserve">Operativer Einkäufer mit dem Auftrag </t>
    </r>
    <r>
      <rPr>
        <b/>
        <u/>
        <sz val="11"/>
        <color theme="1"/>
        <rFont val="Calibri"/>
        <family val="2"/>
        <scheme val="minor"/>
      </rPr>
      <t>zum wiederholten Mal</t>
    </r>
    <r>
      <rPr>
        <b/>
        <sz val="11"/>
        <color theme="1"/>
        <rFont val="Calibri"/>
        <family val="2"/>
        <scheme val="minor"/>
      </rPr>
      <t xml:space="preserve"> Reinigungsleistungen zu beschaffen</t>
    </r>
  </si>
  <si>
    <t>Es ist Ihre Aufgabe die Beschaffung von Reinigungsleistungen unter den Rahmenbedingungen und Vorgaben Ihrer Organisation zu realisieren. Dazu gehört das Einholen aller notwendigen Informationen zum genauen Bedarf der Reinigungsleistung. Darauf aufbauend ist es Ihre Aufgabe Beschaffungsalternativen zu entwickeln und zu bewerten und nach erfolgter Alternativenauswahl die Vorbereitung, Durchführung und Nachbereitung des Vergabeverfahrens. Sie kennen sich grundlegend mit vergaberechtlichen Regelungen aus.</t>
  </si>
  <si>
    <t>Es ist Ihre Aufgabe die Beschaffung von Reinigungsleistungen unter den Rahmenbedingungen und Vorgaben Ihrer Organisation zu realisieren. Dazu gehört das Einholen aller notwendigen Informationen zum genauen Bedarf der Reinigungsleistung, insbesondere aber die kritische Überprüfung, ob das neue Beschaffungsvorhaben unter ähnlichen Voraussetzungen durchgeführt werden kann wie das zurückliegende Verfahren. Darauf aufbauend sind Sie für die Vorbereitung, Durchführung und Nachbereitung des Vergabeverfahrens verantwortlich. Sie kennen sich grundlegend mit vergaberechtlichen Regelungen aus.</t>
  </si>
  <si>
    <r>
      <rPr>
        <b/>
        <u/>
        <sz val="11"/>
        <color theme="1"/>
        <rFont val="Calibri"/>
        <family val="2"/>
        <scheme val="minor"/>
      </rPr>
      <t>Strategischer Einkäufer</t>
    </r>
    <r>
      <rPr>
        <b/>
        <sz val="11"/>
        <color theme="1"/>
        <rFont val="Calibri"/>
        <family val="2"/>
        <scheme val="minor"/>
      </rPr>
      <t xml:space="preserve"> mit dem Auftrag die Beschaffung von Reinigungsleistungen grundsätzlich und rahmengebend auszugestalten </t>
    </r>
  </si>
  <si>
    <t>Bitte wählen Sie unter den nachfolgend genannten Rollenprofilen, das Profil aus, das Sie in Ihrer jetzigen Rollen am zutreffendsten beschreibt!</t>
  </si>
  <si>
    <r>
      <t xml:space="preserve">Sie haben sich eingestuft als: "Operativer Einkäufer mit dem Auftrag </t>
    </r>
    <r>
      <rPr>
        <b/>
        <u/>
        <sz val="11"/>
        <color theme="1"/>
        <rFont val="Calibri"/>
        <family val="2"/>
        <scheme val="minor"/>
      </rPr>
      <t>das erste Mal</t>
    </r>
    <r>
      <rPr>
        <b/>
        <sz val="11"/>
        <color theme="1"/>
        <rFont val="Calibri"/>
        <family val="2"/>
        <scheme val="minor"/>
      </rPr>
      <t xml:space="preserve"> Reinigungsleistungen zu beschaffen"</t>
    </r>
  </si>
  <si>
    <t>Frage</t>
  </si>
  <si>
    <t>Erläuterung/Beispiel</t>
  </si>
  <si>
    <t>Vorgehensschritt</t>
  </si>
  <si>
    <t>Name der antwortenden Person</t>
  </si>
  <si>
    <t>Datum der Antwort</t>
  </si>
  <si>
    <t>Wie hoch ist die Priorität für die zu erreichenden Ziele?</t>
  </si>
  <si>
    <t>Gibt es bereits Vorgängerprojekte oder Erfahrung mit ähnlichen Projekten (ggf. auch bei anderen öffentlichen Auftraggebern)?</t>
  </si>
  <si>
    <t>ID</t>
  </si>
  <si>
    <t>Ihre Organisation verfügt nicht über bewährte Vorlagen, nicht über Dokumentation von vergangenen Ausschreibungen und nicht über bewährte Entscheidungsmuster. Der Neuigkeitsgehalt der Aufgabe ist als (sehr) hoch einzustufen, der Informationsbedarf zur Aufgabenbewältigung ist als (sehr) hoch einzustufen und der Aufwand zur Erarbeitung von Beschaffungsalternativen und deren Bewertung ist als (sehr) hoch einzustufen.</t>
  </si>
  <si>
    <t>Was ist genau das Ziel des Beschaffungsvorhabens für die angeforderten Reinigungsleistungen?</t>
  </si>
  <si>
    <t>Warum ist das Beschaffungsvorhaben für die angeforderten Reinigungsleistungen wichtig? Welchen Nutzen bringt das Beschaffungsvorhaben für die angeforderten Reinigungsleistungen genau?</t>
  </si>
  <si>
    <t>Wann sollen die zu erreichenden Ergebnisse für die angeforderten Reinigungsleistungen vorliegen?</t>
  </si>
  <si>
    <t>Wie ist der heutige Ist-Zustand bei der Reinigung, und warum ist dieser unbefriedigend?</t>
  </si>
  <si>
    <t>Welche Besonderheiten und Einschränkungen müssen bei der Umsetzung des Vorhabens zu den Reinigungsleistungen berücksichtigt werden?</t>
  </si>
  <si>
    <t>Wer wird die Ergebnisse der angeforderten Reinigungsleistung bezahlen (Kostenstellenverantwortlicher)?</t>
  </si>
  <si>
    <t>Wer wird die Ergebnisse der angeforderten Reinigungsleistung hauptsächlich nutzen (Nutzergruppen)?</t>
  </si>
  <si>
    <t>Wer ist der Bedarfsträger für die angeforderte Reinigungsleistung genau (Bedarfsträger)?</t>
  </si>
  <si>
    <t>Welche organisationsinternen Vorschriften/Regelungen sind zu berücksichtigen und wie?</t>
  </si>
  <si>
    <t>Welche organisationsexternen Vorschriften/Regelungen sind zu berücksichtigen und wie?</t>
  </si>
  <si>
    <t>Welches Ergebnis wird bei den angeforderten Reinigungsleistungen erwartet und von wem?</t>
  </si>
  <si>
    <t>Wie soll das Beschaffungsvorhaben für die angeforderten Reinigungsleistungen zeitlich geplant werden, damit die Vorbereitung und Durchführung der Ausschreibung sowie die Vergabe rechtzeitig erfolgen können?</t>
  </si>
  <si>
    <t>Link zur Ablage von erläuternden Dokumenten (optional)</t>
  </si>
  <si>
    <t>Welche (hausinternen) Stellen (Fachbereiche) sind bei dem Beschaffungsvorhaben für Reinigungsleistungen zu beteiligen (Mitzeichnung)?</t>
  </si>
  <si>
    <t>Zufriedenheit mit der bisherigen Antwort?</t>
  </si>
  <si>
    <t>keine Antwort</t>
  </si>
  <si>
    <t>Antwort liegt vor (Überprüfung)?</t>
  </si>
  <si>
    <t>Kurzantwort (zur Dokumentation, nicht mehr als 2-3 Sätze)</t>
  </si>
  <si>
    <t>Erstfragen zum Hintergrund des Beschaffungsvorhabens</t>
  </si>
  <si>
    <t>Wie soll bei Nichterreichung der Ziele (z.B. mangelhafte Leistung) bei dem Beschaffungsvorhaben von Reinigungsleistungen grundsätzlich verfahren werden?</t>
  </si>
  <si>
    <t>Wie soll das Beschaffungsvorhaben für die angeforderten Reinigungsleistungen bezeichnet werden?</t>
  </si>
  <si>
    <t>Planen Sie eine gemeinschaftliche Beschaffung der angeforderten Reinigungsleistungen mit einem anderen öffentlichen Auftraggeber in Kooperation?</t>
  </si>
  <si>
    <t>Planen Sie eine Unternehmensberatung in die Beschaffung der angeforderten Reinigungsleistungen einzubeziehen?</t>
  </si>
  <si>
    <t>Erfordern die zu reinigenden Objekte und Flächen eine besondere Reinigungsmethode, damit keine Beschädigung/Zerstörung der Objekte und Flächen erfolgt? Liegen Reinigungs- und Pflegehinweise für die zu reinigenden Objekte und Flächen vor?</t>
  </si>
  <si>
    <t>Wie soll mit erforderlichen Sonderreinigungen oder ungeplanten, zusätzlich erforderlichen Reinigungen umgegangen werden?</t>
  </si>
  <si>
    <t>In wie fern soll ein besonderes Vorgehen zur  Test- bzw. Probereinigung mit dem potenziellen Lieferanten zu vereinbart werden?</t>
  </si>
  <si>
    <t>In wie fern soll ein besonderes Vorgehen zum Umgang mit Schlechtleistungen mit dem potenziellen Auftragnehmer vereinbart werden?</t>
  </si>
  <si>
    <t>In wie fern soll ein besonderes Vorgehen zur Qualitätssicherung/Ergebnissicherung der Reinigung mit dem potenziellen Auftragnehmer zu vereinbart werden? Welche Kennzahlen sollen ggf. für die Erbringung der Reinigungsleistung vereinbart werden? Wie soll die Kontrolle der Einhaltung der vereinbarten Kennzahlen erfolgen?</t>
  </si>
  <si>
    <t>In wie fern soll ein besonderes Vorgehen zur Absicherung vor Geruchsbelästigungen/Schimmelbildung mit dem potenziellen Auftragnehmer vereinbart werden?</t>
  </si>
  <si>
    <t>In wie fern soll ein besonderes Vorgehen zur Schulung des Reinigungspersonals oder zu den Schulungserfordernissen mit dem potenziellen Auftragnehmer zu vereinbart werden?</t>
  </si>
  <si>
    <t>In wie fern soll ein besonderes Vorgehen bei (nachträglichen) Änderungen der Reinigungserfordernisse mit dem potenziellen Auftragnehmer vereinbart werden?</t>
  </si>
  <si>
    <t>In wie fern soll ein besonderes Vorgehen zur Sammlung, Trennung und Entsorgung von Abfällen mit dem potenziellen Auftragnehmer zu vereinbart werden?</t>
  </si>
  <si>
    <t>In wie fern soll ein besonderes Vorgehen bei der Reinigung bei (temporärer) Nichtnutzung von Flächen mit dem potenziellen Auftragnehmer zu vereinbart werden?</t>
  </si>
  <si>
    <t>In wie fern ist es notwendig die Dokumentation von Anwesenheits- und Leistungszeiten des Reinigungspersonals mit dem potenziellen Auftragnehmer zu vereinbaren?</t>
  </si>
  <si>
    <t>In wie fern ist es notwendig besondere Reinigungszeiten und Reinigungsfrequenzen mit dem potenziellen Auftragnehmer zu vereinbaren?</t>
  </si>
  <si>
    <t>Anforderungen an die grundsätzliche Beschaffenheit der Reinigungsleistung</t>
  </si>
  <si>
    <t>Anforderungen an ökologische und soziale Nachhaltigkeit von Reinigungsleistungen</t>
  </si>
  <si>
    <t>In wie fern sind besondere Beistellleistungen, die für die Erbringung der Reinigungsleistung erforderlich sind, mit dem potenziellen Auftragnehmer zu vereinbaren (z.B. Strom, Wasser, Schmutzwasserentsorgung, Reinigungsmittel, Verbauchsmaterial, Transportmöglichkeiten, etc.)?</t>
  </si>
  <si>
    <t>In wie fern ist Ihnen ein nachhaltig (ökologisch und sozial) agierender Auftragnehmer wichtig? Welche Kriterien sollte der Auftragnehmer im Zusammenhang mit dem Beschaffungsvorhaben von Reinigungsleistungen erfüllen?</t>
  </si>
  <si>
    <t>In wie fern sind Ihnen umweltfreundliche Transporte wichtig? Welche Kriterien sollten beim Transport (von Reinigungsmaterial, Reinigungspersonal und Verbrauchsgütern) vom Auftragnehmer beachtet werden?</t>
  </si>
  <si>
    <t>In wie fern ist Ihnen eine umweltfreundliche Herstellung der verwendeten Reinigungsmittel wichtig? Welche Kriterien sollten bei der Herstellung der Reinigungsmittel vom Auftragnehmer erfüllt werden?</t>
  </si>
  <si>
    <t>In wie fern ist Ihnen bei den verwendeten Reinigungsmitteln der Einsatz umweltfreundlicher Inhaltsstoffe wichtig? Welche Kriterien sollten die Inhaltsstoffe der Reinigungsmittel vom Auftragnehmer erfüllen?</t>
  </si>
  <si>
    <t>In wie fern ist Ihnen eine umweltfreundliche Verpackung wichtig? Welche Kriterien sollten bei der Verpackung (z.B. Transportverpackung oder Verpackung von Reinigungsmitteln und anderen Materialien) beachtet werden?</t>
  </si>
  <si>
    <t>In wie fern ist Ihnen eine umweltfreundliche Anwendung bei der Reinigung wichtig? Welche Kriterien sollten insbesondere bei der Anwendung von Reinigungsmitteln (also während und nach des Reinigungsvorgangs) besonders vom Auftragnehmer beachtet werden?</t>
  </si>
  <si>
    <t>In wie fern ist Ihnen eine umweltfreundliche Entsorgung wichtig? Welche Kriterien sollten bei der Entsorgung von Materialien und Schmutzwasser nach erfolgter Reinigung beachtet werden?</t>
  </si>
  <si>
    <t>In wie fern ist Ihnen die Beachtung der Gesundheit des Reinigungspersonals wichtig? Welche Kriterien sollten hinsichtlich der gesundheitlichen Fürsorge für das Reinigungspersonal beachtet werden? Welche besonderen Maßnahmen zum Schutz des Reinigungspersonals sollen getroffen werden?</t>
  </si>
  <si>
    <t>In wie fern sind Ihnen Weiterbildungsmöglichkeiten des Reinigungspersonals wichtig? Welche Kriterien sollen hinsichtlich der Aus- und Weiterbildung des Reinigungspersonals beachtet werden?</t>
  </si>
  <si>
    <t>In wie fern ist Ihnen die Beteiligung von Menschen mit körperlichen oder geistigen Einschränkungen wichtig? Welche Kriterien sollen durch den Auftragnehmer hinsichtlich der Beteiligung von Menschen mit körperlichen oder geistigen Einschränkungen beachtet werden?</t>
  </si>
  <si>
    <t>Die Fragen sollen Ihnen als Hilfestellung und Orientierung bei der weiteren Ausgestaltung des Beschaffungsvorhabens dienen. Die Fragen sind aus unterschiedlichen Quellen abgeleitet. Die Quellenangaben finden Sie jeweils bei der entsprechenden Frage. Die Zusammenstellung der Fragen erhebt keinen Anspruch auf Vollständigkeit.</t>
  </si>
  <si>
    <t>Die Fragen gliedern sich entlang des idealtypischen Vorgehensmodells zur Realisierung eines Beschaffungsvorhabens. Abweichungen von diesem Vorgehen oder besondere Ausprägung in Ihrer Organisation sind an dieser Stelle nicht berücksichtigt</t>
  </si>
  <si>
    <t>Die einzelnen Fragen sind immer so gegliedert, dass Sie neben der Frage zusätzlich Informationen zur Quelle/Herkunft der Frage erhalten sowie eine tiefergehende Erläuterung oder Beispiele zur jeweiligen Frage. Zudem können Sie ermittelte Antworten zu den Fragen dokumentierten. Aufbauend auf diesen Informationen können Sie sich jederzeit eine Zusammenfassung ausdrucken lassen.</t>
  </si>
  <si>
    <t>Allgemeine Hinweise:</t>
  </si>
  <si>
    <t>Hinweise für die Bearbeitung:</t>
  </si>
  <si>
    <t xml:space="preserve">Sie können die Aufgaben der Reihenfolge nach bearbeiten. Bitte öffnen Sie dafür die jeweilige Aufgabe und lesen Sie sich zunächst die Fragen durch. Dadurch können Sie sich einen ersten Gesamtüberblick verschaffen. Beginnen Sie dann damit die Fragen zu beantworten und die benötigten Informationen für das Beschaffungsvorhaben zu sammeln. </t>
  </si>
  <si>
    <t>Aufgabenübersicht:</t>
  </si>
  <si>
    <t>Wenn Sie sich mit der Ausplanung der angeforderten Reinigungsleistung befassen, dann fahren Sie bitte mit der "Feinplanung" fort.</t>
  </si>
  <si>
    <t>Wenn Sie sich mit der grundsätzlichen Planung des Beschaffungsvorhabens befassen, dann fahren Sie bitte mit der "Grobplanung" fort.</t>
  </si>
  <si>
    <t>Aufgabenbeschreibung</t>
  </si>
  <si>
    <t>Schwerpunkte</t>
  </si>
  <si>
    <t>Anzahl der Fragen</t>
  </si>
  <si>
    <t>Projektplanung, Grobkonzept, Erfassung der Eckdaten zum Beschaffungsvorhaben</t>
  </si>
  <si>
    <t>Bedarfsspezifikation nach Art, Menge und Beschaffenheit der angeforderten Reinigungsleistung</t>
  </si>
  <si>
    <t>Wenn Sie sich mit der Berücksichtigung von ökologischer und sozialer Nachhaltigkeit befassen, dann fahren Sie hier mit den Aspekten der Nachhaltigkeit fort.</t>
  </si>
  <si>
    <t>Berücksichtigung ökologischer und sozialer Nachhaltigkeit</t>
  </si>
  <si>
    <t>Hinweise zu Hilfestellungen und Instrumenten Dritter:</t>
  </si>
  <si>
    <t>a</t>
  </si>
  <si>
    <t>b</t>
  </si>
  <si>
    <t>c</t>
  </si>
  <si>
    <t>d</t>
  </si>
  <si>
    <t>e</t>
  </si>
  <si>
    <t>Instrument</t>
  </si>
  <si>
    <t>Kurzbeschreibung</t>
  </si>
  <si>
    <t>--&gt; link</t>
  </si>
  <si>
    <t>Gewählte Aufgabe:</t>
  </si>
  <si>
    <t>Gewählter Aufgabenschwerpunkt:</t>
  </si>
  <si>
    <t>Name der bearbeitenden Person:</t>
  </si>
  <si>
    <t>Angaben zur bearbeitenden Person:</t>
  </si>
  <si>
    <t>Abteilung der bearbeitenden Person:</t>
  </si>
  <si>
    <t>email zur bearbeitenden Person:</t>
  </si>
  <si>
    <t>Email zur bearbeitenden Person:</t>
  </si>
  <si>
    <t>zufrieden</t>
  </si>
  <si>
    <t>teils/teils</t>
  </si>
  <si>
    <t>nicht zufrieden</t>
  </si>
  <si>
    <t>Summe</t>
  </si>
  <si>
    <t>Anzahl an Fragen</t>
  </si>
  <si>
    <t>Zufriedenheit mit Antworten</t>
  </si>
  <si>
    <t>Status zur Beantwortung der Fragen</t>
  </si>
  <si>
    <t>Link zum Fragenkatalog</t>
  </si>
  <si>
    <t>tbd</t>
  </si>
  <si>
    <t>Link</t>
  </si>
  <si>
    <t>FEINPLANUNG / BEDARFSSPEZIFIKATION</t>
  </si>
  <si>
    <t>GROBPLANUNG / PROJEKTHINTERGRUND</t>
  </si>
  <si>
    <r>
      <t xml:space="preserve">Sie haben sich eingestuft als: "Operativer Einkäufer mit dem Auftrag </t>
    </r>
    <r>
      <rPr>
        <b/>
        <u/>
        <sz val="16"/>
        <color theme="1"/>
        <rFont val="Calibri"/>
        <family val="2"/>
        <scheme val="minor"/>
      </rPr>
      <t>das erste Mal</t>
    </r>
    <r>
      <rPr>
        <b/>
        <sz val="16"/>
        <color theme="1"/>
        <rFont val="Calibri"/>
        <family val="2"/>
        <scheme val="minor"/>
      </rPr>
      <t xml:space="preserve"> Reinigungsleistungen zu beschaffen"</t>
    </r>
  </si>
  <si>
    <t>NACHHALTIGKEITSPLANUNG</t>
  </si>
  <si>
    <t>Max Mustermann</t>
  </si>
  <si>
    <t>Beschaffung, Vergaberecht und Verträge</t>
  </si>
  <si>
    <t>max.mustermann@unibw.de</t>
  </si>
  <si>
    <t>ALTERNATIVENPLANUNG</t>
  </si>
  <si>
    <t>Welche Ergebnisse konnten Sie über die Durchführung einer Markterkundung ohne direkten Kontakt zu potentiellen Auftragnehmern ermitteln und dokumentieren? (z.B. Internetrecherche, Analyse der Oberschwellenvergaben in TED, Analyse der Vergabestatistikdaten, Branchenberichte, Unternehmenswebseiten, etc.)</t>
  </si>
  <si>
    <t>Bedarfsstrukturierung, Markterkundung und Entwicklung von Beschaffungsvarianten</t>
  </si>
  <si>
    <t>Welche Ergebnisse konnten Sie über die Durchführung einer Markterkundung mit direktem Kontakt zu potentiellen Auftragnehmern ermitteln und dokumentieren? (z.B. Marktdialog, Messen, Konferenzen, Ausstellungen, Bieterkonferenzen, etc.) Haben Sie die Ergebnisse so dokumentiert, dass Sie die Erkenntnisse aus dieser Markterkundung transparent allen am Auftrag interessierten Parteien zugänglich machen können?</t>
  </si>
  <si>
    <t>In wie fern sind die Auftragnehmer in der Lage auf eine umweltschonende Verwendung der Rohstoffe zu achten?</t>
  </si>
  <si>
    <t>In wie fern sind die Auftragnehmer in der Lage den Herstellungsprozess der Reinigungsprodukte umweltfreundlich zu gestalten?</t>
  </si>
  <si>
    <t>In wie fern sind die Auftragnehmer in der Lage umweltfreundliche Transporte zu gewährleisten?</t>
  </si>
  <si>
    <t>In wie fern sind die Auftragnehmer in der Lage umweltfreundliche Inhaltsstoffe zu verwenden?</t>
  </si>
  <si>
    <t>In wie fern sind die Auftragnehmer in der Lage umweltfreundlich zu verpacken?</t>
  </si>
  <si>
    <t>In wie fern sind die Auftragnehmer in der Lage Reinigungsprodukte umweltfreundlich anzuwenden?</t>
  </si>
  <si>
    <t>In wie fern sind sie Auftragnehmer in der Lage umweltfreundlich zu entsorgen?</t>
  </si>
  <si>
    <t>In welcher Art und Weise bieten die Auftragnehmer ihre Reinigungsleistungen an?</t>
  </si>
  <si>
    <t>Welche Objekte und Flächen gilt es an welchen Orten zu reinigen? Liegt ein Verzeichnis zu Objekten und Flächen (inkl. Angabe der Beschaffenheit der Flächen und der m²) vor?</t>
  </si>
  <si>
    <t>Lassen sich je nach Geschäftsmodelllogik (also je nach Leistungserbingung) unterschiedliche Auftragswerte ermitteln? Wenn ja, wie lauten die ermittelten Auftragswerte?</t>
  </si>
  <si>
    <t>Welche Anforderungen hinsichtlich der Nachhaltigkeit liegen den jeweiligen Geschäftsmodellen zu Grunde?</t>
  </si>
  <si>
    <t>Wie sind die Unterschiede zwischen geschätzten Auftragswerten und möglichem Budget einzuschätzen und wie ist mit diesen umzugehen?</t>
  </si>
  <si>
    <t>In wie fern sind die Auftragnehmer in der Lage sich bzgl. ökologischer Nachhaltigkeit nachweislich zu engagieren (z.B. Zertifizierungen und Audits)?</t>
  </si>
  <si>
    <t>Überschreiten die geschätzten Auftragswerte je Geschäftsmodelllogik die gesetzlich festgeschriebenen Schwellenwerte?</t>
  </si>
  <si>
    <t>Mit welchem Ergebnis haben Sie die Wirtschaftslichkeitsuntersuchung je Geschäftsmodelllogik abgeschlossen und welches Geschäftsmodell scheint auf dieser Basis das sinnvollste zu sein?</t>
  </si>
  <si>
    <t>Bedarfsstrukturierung, Markterkundung und Entwicklung von Beschaffungsalternativen (Varianten), Bewertung der Beschaffungsalternativen</t>
  </si>
  <si>
    <t>Für jede Aufgabe finden Sie einen Fragenkatalog, den Sie systematisch bearbeiten können oder als Inspirationsquelle nutzen können. Zusätzlich sind den jeweiligen Fragenkatalogen noch Hinweise auf bestehende, von dritten entwickelte Hilfestellungen beigefügt.</t>
  </si>
  <si>
    <t>Nachfolgend finden Sie die hier unterstützten Aufgaben des operativen Einkäufers bei der ersten Beschaffung von Reinigungsleistungen.</t>
  </si>
  <si>
    <t>Eigene Auswertung der Ausschreibungsunterlagen</t>
  </si>
  <si>
    <t>Eigene Fallstudienanalyse</t>
  </si>
  <si>
    <t>z.B. Hausmeister, Fachabteilung für Gebäudereinigung etc.</t>
  </si>
  <si>
    <t>z.B. Offenes Verfahren (EU-weit) zur Vergabe von Gebäudereinigungsleistungen (Unterhalts- und Glasreinigungsleistungen) für diverse Liegenschaften in Schleswig-Holstein</t>
  </si>
  <si>
    <t>z.B. Schüler, Mitarbeiter etc.</t>
  </si>
  <si>
    <t>z.B. Fachabteilung für Gebäudereinigung</t>
  </si>
  <si>
    <t>wird z.B. nachhaltige Reinigung von den Bürgern erwartet</t>
  </si>
  <si>
    <t>Datum</t>
  </si>
  <si>
    <t>z.B. Zeitplan mit KW-Angaben eintragen</t>
  </si>
  <si>
    <t>z.B. 50% Preis, 30% Qualität, 20% Nachhaltigkeit</t>
  </si>
  <si>
    <t>z.B. durch Leitbilder, Leitfäden etc.</t>
  </si>
  <si>
    <t>z.B. KrWG</t>
  </si>
  <si>
    <t>z.B. Hausmeister, Fachabteilung für Gebäudereinigung, Umweltbeauftragte etc.</t>
  </si>
  <si>
    <t>z.B. Stadt Ludwigsburg mit Nachhaltigkeit in den Zuschlagskriterien</t>
  </si>
  <si>
    <t>z.B. um Nachhaltigkeitspotentiale aufzudecken</t>
  </si>
  <si>
    <t>Was darf das Beschaffungsvorhaben für die angeforderten Reinigungsleistungen kosten? Welches Budget steht für das Beschaffungsvorhaben zur Verfügung?</t>
  </si>
  <si>
    <t>Budget für Personal, Reinigungsmittel und Reinigungsgeräte</t>
  </si>
  <si>
    <t>z.B. um Synergien zu erzielen</t>
  </si>
  <si>
    <t>z.B. im Sinne eines Raumplans</t>
  </si>
  <si>
    <t>z.B. spezielle Reinigungsmethoden für empfindliche Böden</t>
  </si>
  <si>
    <t>z.B. tägliche Reinigung zwischen 9 und 18 Uhr</t>
  </si>
  <si>
    <t>z.B. durch einen konkreten Schulungsplan</t>
  </si>
  <si>
    <t>z.B. der Dienstleister stellt insbesondere das Personal</t>
  </si>
  <si>
    <t>z.B. im Rahmen der Objektbesichtigung</t>
  </si>
  <si>
    <t>sollen hierzu z.B. vorab Vereinbarungen getroffen werden</t>
  </si>
  <si>
    <t>z.B. durch eine bestimmte Anzahl an Mahnungen bevor Vertragsstrafen oder Kündigungen folgen</t>
  </si>
  <si>
    <t>ggf. keine Reinigung</t>
  </si>
  <si>
    <t>z.B. in Reinigungsmittelräumen</t>
  </si>
  <si>
    <t>z.B. mithilfe eines Entsorgungsplans</t>
  </si>
  <si>
    <t>z.B. durch Umbaumaßnahmen, Reinigungsintervalle etc.</t>
  </si>
  <si>
    <t>z.B. durch aushängende Liste</t>
  </si>
  <si>
    <t>z.B. halbjährliche Sauberkeitsprüfung</t>
  </si>
  <si>
    <t>IFM (2011)</t>
  </si>
  <si>
    <t>z.B. Ausschließen von Säuren etc.</t>
  </si>
  <si>
    <t>z.B. minimaler Ressourcenverbrauch, optimale Werterhaltung der Materialien etc.</t>
  </si>
  <si>
    <t>Soll z.B. auf möglichst niedrige CO2-Emissionen und kurze Transportwege geachtet werden?</t>
  </si>
  <si>
    <t>z.B. Nutzung wiederverwendbarer Verpackungen</t>
  </si>
  <si>
    <t>UBA (2017)</t>
  </si>
  <si>
    <t>Hessen (2016), IFM (2011)</t>
  </si>
  <si>
    <t>z.B. durch geschultes Personal, Einsatz energieeffizienter Reinigungsgeräte, sparsamer Einsatz der Reinigungsmittel</t>
  </si>
  <si>
    <t>Wird z.B. das Schmutzwasser aufgefangen und behandelt?</t>
  </si>
  <si>
    <t>z.B. durch Teleskopwischer, leise Scheuersaugmaschinen, regelmäßige Gesundheits-Checks etc.</t>
  </si>
  <si>
    <t>z.B. zur gesundheits- und umweltfreundlichen Reinigung</t>
  </si>
  <si>
    <t>z.B. im Rahmen stundenweiser Aushilfen</t>
  </si>
  <si>
    <t>z.B. Cradle-to-Cradle CertifiedCM Zertifizierung</t>
  </si>
  <si>
    <t>z.B. Cradle-to-Cradle CertifiedCM Zertifizierung, Nachhaltigkeitspreise, Nachhaltigkeitsberichte etc.</t>
  </si>
  <si>
    <t>z.B. zu Nachhaltigkeitsaktivitäten der Auftragnehmer</t>
  </si>
  <si>
    <t>z.B. nur Tagesreinigung, Abendreinigung etc.</t>
  </si>
  <si>
    <t>In welcher Art und Weise lassen sich die festgestellten Bedarfe bündeln oder zu Losen zusammenfassen?</t>
  </si>
  <si>
    <t>z.B. nach Art, nach Menge, nach Geographie/Erbringungsort oder nach zeitlichen Erfordernissen</t>
  </si>
  <si>
    <t>z.B. Vermeidung von Palmölen</t>
  </si>
  <si>
    <t>z.B. durch möglichst niedrige CO2-Emissionen und kurze Transportwege</t>
  </si>
  <si>
    <t>z. B. durch Nutzung einer bereits wiederverwerteten Verpackung</t>
  </si>
  <si>
    <t>z.B. durch Einholen von Ökobilanzen, Beachtung von Energie-, Wasser- und Rohstoffverbrauch sowie Lebensdauer</t>
  </si>
  <si>
    <t>z.B. für die Reduktion der Verschmutzung in Abwässern</t>
  </si>
  <si>
    <t>Welcher Geschäftsmodelllogik soll das Beschaffungsvorhaben für Reinigungsleistungen folgen?</t>
  </si>
  <si>
    <t>Abschlussbericht</t>
  </si>
  <si>
    <t>Analyse von Interviews mit den Einkäufern 12 öffentlicher Auftraggeber in Deutschland zur Nachhaltigkeit in der Beschaffung von Reinigungsleistungen in den Jahren 2020/21</t>
  </si>
  <si>
    <t>Analyse der Ausschreibungsunterlagen von 160 Vergabeverfahren zu Reinigungsmitteln, -dienstleistungen und -geräten der Jahre 2020/21 zur Integration von Nachhaltigkeitskriterien</t>
  </si>
  <si>
    <t>z.B. nur bestimmte Reinigungsmittel oder Reinigungszeiten möglich</t>
  </si>
  <si>
    <t>Nachhaltigkeits-Check für Reinigungsleistungen</t>
  </si>
  <si>
    <t>IFM Institut für Facility Management (2011)</t>
  </si>
  <si>
    <t xml:space="preserve">https://www.zhaw.ch/storage/lsfm/forschung/ifm/02-working-paper-nachhaltigkeitscheck-reinigungsleistungen.pdf </t>
  </si>
  <si>
    <t>UBA Umweltbundesamt (2017)</t>
  </si>
  <si>
    <t>Leitfaden zur nachhaltigen öffentlichen Beschaffung von Reinigungsdienstleistungen und -mitteln</t>
  </si>
  <si>
    <t>https://www.umweltbundesamt.de/publikationen/leitfaden-zur-nachhaltigen-oeffentlichen</t>
  </si>
  <si>
    <t>Hessisches Ministerium der Finanzen (2016)</t>
  </si>
  <si>
    <t>Leitfaden zur nachhaltigen Beschaffung von Reinigungsleistungen</t>
  </si>
  <si>
    <t>http://www.nachhaltige-beschaffung.info/DE/DokumentAnzeigen/dokument-anzeigen.html?idDocument=1229&amp;view=knbdownload</t>
  </si>
  <si>
    <t>Nachhaltigkeits-Check aus der Sicht der Verantwortlichen für das Reinigungsmanagement (Selbstbewertung)</t>
  </si>
  <si>
    <t>Der Leitfaden selbst enthält für Beschaffer wesentliche Informationen für die Einbeziehung von Umweltaspekten in die Vergabe- und Vertragsunterlagen. Die Anlage II "Anbieterfragebogen zur Umweltverträglichkeit von Wasch-, Reinigungs- und Pflegemitteln" ist als Anhang zum Leistungsverzeichnis gedacht.</t>
  </si>
  <si>
    <t>Im Rahmen der Nachhaltigkeitsstrategie des Landes Hessen wird u.a. eine "nachhaltige und faire Beschaffung" als Ziel formuliert. Der Leitfaden befasst sich ausschließlich mit der nachhaltigen Beschaffung von Reinigungsleistungen. Bei der Vergabe liegt der Schwerpunkt auf dem Einsatz umweltschonender Reinigungsmittel und der Sicherung sozialer Standards und der wirtschaftlichen Existenz bei der Erbringung der Reinigungsdienstleistungen.</t>
  </si>
  <si>
    <t>Hessen (2016)</t>
  </si>
  <si>
    <t xml:space="preserve"> z.B. GM1: Beschaffung von Reinigungsdienstleistungen (Full Service, inkl. Personal, Reinigungsgerät, Reinigungsmittel und weiteren Verbrauchsgütern, GM2: Beschaffung nur der Reinigungsmittel (Material Provider, Nur Reinigungsmittel werden gestellt, Erbringung der Reinigungsdienstleistung in anderer Verantwortung), GM3: Beschaffung der Reinigungsdienste (Service Provider, ohne Bereitstellung der Reinigungsmittel), etc.</t>
  </si>
  <si>
    <t>z.B. GM1: Schulungskonzept bzgl. der Dosierung, GM2; Herstellungsprozess der Reinigungsmittel etc.</t>
  </si>
  <si>
    <t>fallen z.B. Kosten für Schulungen intern an oder werden diese mit beschafft?</t>
  </si>
  <si>
    <t>Wie hoch sind diese Kosten?</t>
  </si>
  <si>
    <t>Gibt es Änderungen bzgl. der EU-Schwellenwerte 2020/21</t>
  </si>
  <si>
    <t xml:space="preserve"> z.B. GM1: Beschaffung von Reinigungsdienstleistungen, GM2: Beschaffung nur der Reinigungsmittel oder GM3: Beschaffung der Reinigungsdienste </t>
  </si>
  <si>
    <t>Wenn Sie sich mit der Vorbereitung des Vergabeverfahrens, also mit der Vorbereitung der Ausschreibung befassen, dann können Sie hier fortfahren.</t>
  </si>
  <si>
    <t>Wenn Sie sich mit der Entwicklung von Beschaffungsalternativen befassen, dann fahren Sie hier mit der Alternativenentwicklung und -bewertung fort.</t>
  </si>
  <si>
    <t>Losbildung, Wahl der Verfahrensart mit Zeitplanung, Erstellung der Vergabeunterlagen und Entscheidung zur Durchführung</t>
  </si>
  <si>
    <t>Wenn Sie sich mit der Durchführung des Vergabeverfahrens, also mit der Veröffentlichung der Ausschreibung, der Angebotseinholung sowie -bewertung befassen, dann können Sie hier fortfahren.</t>
  </si>
  <si>
    <t>Veröffentlichung, Bewerbungsphase, Prüfung und Wertung der Angebote, Zuschlagserteilung, Bieterkommunikation</t>
  </si>
  <si>
    <t>Dokumentation und Ablage der Zuschlagsentscheidungen, Veröffentlichung der Zuschlagsentscheidung (bzw. statistische Meldung), Vertrags- und Stammdatenmanagement, Rechnungswesen, Qualitäts- und Beschwerdemanagement</t>
  </si>
  <si>
    <t>Wenn Sie sich alle Fragen in einer Übersicht ausdrucken möchten, dann können Sie hier fortfahren</t>
  </si>
  <si>
    <t>Alle Fragen für den operativen Einkäufer (Neukauf) in einer Gesamtübersicht</t>
  </si>
  <si>
    <t>Link zu weiterführenden Informationen</t>
  </si>
  <si>
    <t>In wie fern haben Sie die potenziellen Lieferketten (Supply Chains) Ihrer potenziellen Auftragnehmer durchdrungen um beurteilen zu können an welchen Stellen der Lieferkette besonders auf ökologische und soziale Belange geachtet werden muss?</t>
  </si>
  <si>
    <t>1.1</t>
  </si>
  <si>
    <t>1.2</t>
  </si>
  <si>
    <t>1.3</t>
  </si>
  <si>
    <t>1.4</t>
  </si>
  <si>
    <t>1.5</t>
  </si>
  <si>
    <t>1.6</t>
  </si>
  <si>
    <t>1.7</t>
  </si>
  <si>
    <t>1.8</t>
  </si>
  <si>
    <t>1.9</t>
  </si>
  <si>
    <t>1.10</t>
  </si>
  <si>
    <t>1.11</t>
  </si>
  <si>
    <t>1.12</t>
  </si>
  <si>
    <t>1.13</t>
  </si>
  <si>
    <t>1.14</t>
  </si>
  <si>
    <t>1.15</t>
  </si>
  <si>
    <t>1.16</t>
  </si>
  <si>
    <t>1.17</t>
  </si>
  <si>
    <t>1.18</t>
  </si>
  <si>
    <t>1.19</t>
  </si>
  <si>
    <t>1.20</t>
  </si>
  <si>
    <t>2.1</t>
  </si>
  <si>
    <t>2.2</t>
  </si>
  <si>
    <t>2.3</t>
  </si>
  <si>
    <t>2.4</t>
  </si>
  <si>
    <t>2.5</t>
  </si>
  <si>
    <t>2.6</t>
  </si>
  <si>
    <t>2.7</t>
  </si>
  <si>
    <t>2.8</t>
  </si>
  <si>
    <t>2.9</t>
  </si>
  <si>
    <t>2.10</t>
  </si>
  <si>
    <t>2.11</t>
  </si>
  <si>
    <t>2.12</t>
  </si>
  <si>
    <t>2.13</t>
  </si>
  <si>
    <t>2.14</t>
  </si>
  <si>
    <t>3.1</t>
  </si>
  <si>
    <t>3.2</t>
  </si>
  <si>
    <t>3.3</t>
  </si>
  <si>
    <t>3.4</t>
  </si>
  <si>
    <t>3.5</t>
  </si>
  <si>
    <t>3.6</t>
  </si>
  <si>
    <t>3.7</t>
  </si>
  <si>
    <t>3.8</t>
  </si>
  <si>
    <t>3.9</t>
  </si>
  <si>
    <t>3.10</t>
  </si>
  <si>
    <t>3.11</t>
  </si>
  <si>
    <t>4.1</t>
  </si>
  <si>
    <t>4.2</t>
  </si>
  <si>
    <t>4.3</t>
  </si>
  <si>
    <t>4.4</t>
  </si>
  <si>
    <t>4.5</t>
  </si>
  <si>
    <t>4.6</t>
  </si>
  <si>
    <t>4.7</t>
  </si>
  <si>
    <t>4.8</t>
  </si>
  <si>
    <t>4.9</t>
  </si>
  <si>
    <t>4.10</t>
  </si>
  <si>
    <t>4.11</t>
  </si>
  <si>
    <t>4.12</t>
  </si>
  <si>
    <t>4.13</t>
  </si>
  <si>
    <t>4.14</t>
  </si>
  <si>
    <t>4.15</t>
  </si>
  <si>
    <t>4.16</t>
  </si>
  <si>
    <t>4.17</t>
  </si>
  <si>
    <t>4.18</t>
  </si>
  <si>
    <t>5.1</t>
  </si>
  <si>
    <t>5.2</t>
  </si>
  <si>
    <t>5.3</t>
  </si>
  <si>
    <t>5.4</t>
  </si>
  <si>
    <t>5.5</t>
  </si>
  <si>
    <t>5.6</t>
  </si>
  <si>
    <t>5.7</t>
  </si>
  <si>
    <t>5.8</t>
  </si>
  <si>
    <t>5.9</t>
  </si>
  <si>
    <t>5.10</t>
  </si>
  <si>
    <t>5.11</t>
  </si>
  <si>
    <t>5.12</t>
  </si>
  <si>
    <t>5.13</t>
  </si>
  <si>
    <t>5.14</t>
  </si>
  <si>
    <t>5.15</t>
  </si>
  <si>
    <t>5.16</t>
  </si>
  <si>
    <t>5.17</t>
  </si>
  <si>
    <t>5.18</t>
  </si>
  <si>
    <t>5.19</t>
  </si>
  <si>
    <t>5.20</t>
  </si>
  <si>
    <t>6.1</t>
  </si>
  <si>
    <t>6.2</t>
  </si>
  <si>
    <t>6.3</t>
  </si>
  <si>
    <t>6.4</t>
  </si>
  <si>
    <t>6.5</t>
  </si>
  <si>
    <t>6.6</t>
  </si>
  <si>
    <t>6.7</t>
  </si>
  <si>
    <t>6.8</t>
  </si>
  <si>
    <t>6.9</t>
  </si>
  <si>
    <t>7.1</t>
  </si>
  <si>
    <t>7.2</t>
  </si>
  <si>
    <t>7.3</t>
  </si>
  <si>
    <t>7.4</t>
  </si>
  <si>
    <t>7.5</t>
  </si>
  <si>
    <t>7.6</t>
  </si>
  <si>
    <t>7.7</t>
  </si>
  <si>
    <t>VORBEREITUNG DER VERGABE</t>
  </si>
  <si>
    <t>DURCHFÜHRUNG DER VERGABE</t>
  </si>
  <si>
    <t>NACHBEREITUNG DER VERGABE</t>
  </si>
  <si>
    <t>-</t>
  </si>
  <si>
    <r>
      <t>Sie haben sich eingestuft als: "Operativer Einkäufer mit dem Auftrag Reinigungsleistungen</t>
    </r>
    <r>
      <rPr>
        <b/>
        <u/>
        <sz val="16"/>
        <color theme="1"/>
        <rFont val="Calibri"/>
        <family val="2"/>
        <scheme val="minor"/>
      </rPr>
      <t xml:space="preserve"> zum wiederholten Mal</t>
    </r>
    <r>
      <rPr>
        <b/>
        <sz val="16"/>
        <color theme="1"/>
        <rFont val="Calibri"/>
        <family val="2"/>
        <scheme val="minor"/>
      </rPr>
      <t xml:space="preserve"> zu beschaffen"</t>
    </r>
  </si>
  <si>
    <t>Vorbereitung des Verfahrens</t>
  </si>
  <si>
    <t>Durchführung des Verfahrens</t>
  </si>
  <si>
    <t>Nachbereitung des Verfahrens</t>
  </si>
  <si>
    <t>Haben Sie das Anschreiben zu Angebotsaufforderung verfasst?</t>
  </si>
  <si>
    <t>In wie fern haben Sie im Anschreiben zur Angebotsaufforderung auf die Besonderheiten der Ausschreibung (auch zu Aspekten der ökologischen und sozialen Nachhaltigkeit) hingewiesen?</t>
  </si>
  <si>
    <t>In wie fern haben Sie in der Leistungsbeschreibung auf die Besonderheiten der Ausschreibung (auch zu Aspekten der ökologischen und sozialen Nachhaltigkeit) hingewiesen?</t>
  </si>
  <si>
    <t>Haben Sie die Ausführungsbedingungen vorbereitet?</t>
  </si>
  <si>
    <t>In wie fern haben Sie in den Ausführungsbedingungen auf die Besonderheiten der Ausschreibung (auch zu Aspekten der ökologischen und sozialen Nachhaltigkeit) hingewiesen?</t>
  </si>
  <si>
    <t>Haben Sie die Vertragsbedingungen (auch die besonderen Vertragsbedingungen) vorbereitet?</t>
  </si>
  <si>
    <t>In wie fern haben Sie in den Vertragsbedingungen (und/oder in den besonderen Vertragsbedingungen) auf die Besonderheiten der Ausschreibung (auch zu Aspekten der ökologischen und sozialen Nachhaltigkeit) hingewiesen?</t>
  </si>
  <si>
    <t>Haben Sie die Bewertungsmatrix für die Zuschlagserteilung vorbereitet?</t>
  </si>
  <si>
    <t>In wie fern haben Sie in der Bewertungsmatrix auf die Besonderheiten der Ausschreibung (auch zu Aspekten der ökologischen und sozialen Nachhaltigkeit) hingewiesen (z.B. mittels konkreter Zuschlagskriterien)?</t>
  </si>
  <si>
    <t>Haben Sie die Eigenerklärungen vorbereitet, die dem Angebot durch den Bieter beigelegt werden sollen?</t>
  </si>
  <si>
    <t>In wie fern haben Sie in den Eigenerklärungen auf die Besonderheiten der Ausschreibung (auch zu Aspekten der ökologischen und sozialen Nachhaltigkeit) hingewiesen?</t>
  </si>
  <si>
    <t>Haben Sie die Anforderungen an Preis- und Produktdatenblätter festgelegt?</t>
  </si>
  <si>
    <t>Haben Sie die Bewerbungsbedingungen für die potenziellen Bieter festgelegt und wenn ja wie sind diese ausgestaltet?</t>
  </si>
  <si>
    <t>Ist im Rahmen der Vergabe eine Objektbesichtigung und eine Testreinigung (vor Zuschlagserteilung) eingeplant?</t>
  </si>
  <si>
    <t>Haben Sie die Leistungsbeschreibung (Leistungsprogramm und Leistungsverzeichnis, Objektbeschreibung und Produktreferenzlisten) vorbereitet?</t>
  </si>
  <si>
    <t>Welche Verfahrensart haben Sie ausgewählt? Welche Besonderheiten sind zu beachten? Welche Zeitplanung muss für die gewählte Verfahrensart vorliegen?</t>
  </si>
  <si>
    <t>5.21</t>
  </si>
  <si>
    <t>Wie sollen die Lose für die Ausschreibung zusammengestellt sein?</t>
  </si>
  <si>
    <t>Sind die Dokumente für die Ausschreibung selbsterklärend benannt?</t>
  </si>
  <si>
    <t>Haben Sie sich die Freigabe für die Unterlagen vom Leiter Vergabestelle eingeholt?</t>
  </si>
  <si>
    <t>4.19</t>
  </si>
  <si>
    <t>Wie genau soll die Beschaffung erfolgen?</t>
  </si>
  <si>
    <t>z.B. Rahmenvereinbarung, dynamisches Beschaffungssystem, elektronische Auktion oder elektronische Kataloge</t>
  </si>
  <si>
    <t>Mit wem genau soll die Beschaffung durchgeführt werden?</t>
  </si>
  <si>
    <t>z.B. eigenständige Beschaffung vs. Einkaufskooperation</t>
  </si>
  <si>
    <t>4.20</t>
  </si>
  <si>
    <t>Ist festgelegt wie Bieterfragen behandelt und Antworten kommuniziert werden sollen?</t>
  </si>
  <si>
    <t>Sind Sie sich aller Bekanntmachungspflichten bewusst?</t>
  </si>
  <si>
    <t>In wie fern werden Bieterfragen beantwortet und deren Antworten transparent kommuniziert?</t>
  </si>
  <si>
    <t>Liegen Gründe für eine Aufhebung des Verfahrensvor und wenn ja, wie lässt sich die Aufhebung des Verfahrens begründen?</t>
  </si>
  <si>
    <t>Erfüllen die eingegangenen Angebote die formalen Voraussetzungen?</t>
  </si>
  <si>
    <t>Sind die angebotenen Preise angemessen?</t>
  </si>
  <si>
    <t>Zu welchem Ergebnis kommt die anschließende Bewertung der Angebote mit Hilfe der Bewertungsmatrix? Was ist das wirtschaftlichste Angebot?</t>
  </si>
  <si>
    <t>Wem erteilen Sie den Zuschlag?</t>
  </si>
  <si>
    <t>Haben Sie die Information über die Zuschlagsentscheidung an die unterlegenen Bieter (entsprechend den Fristen) kommuniziert und wann und wie?</t>
  </si>
  <si>
    <t>Haben Sie den ausgewählten Bieter informiert und wann und wie?</t>
  </si>
  <si>
    <t>Haben Sie den Vertragsschluss mit dem bezuschlagten Bieter durchführen können und wann und wie?</t>
  </si>
  <si>
    <t>Ist die nachträgliche Veröffentlichung über den vergebenen Auftrag (soweit erforderlich) erfolgt? Wann ja wann und wie?</t>
  </si>
  <si>
    <t>Ist auf Antrag der unterlegenen Bieter die "Mitteilung der Gründe für die Ablehnung des Angebotes" kommuniziert worden?</t>
  </si>
  <si>
    <t>Ist der Vergabevermerk vollständig dokumentiert und abgeschlossen?</t>
  </si>
  <si>
    <t>Sind alle Vergabeunterlagen in der Vergabeakte dokumentiert (und elektronisch) abgelegt?</t>
  </si>
  <si>
    <t>Ist die fachliche Kontrolle der zu erbringenden Reinigungsleistung sichergestellt?</t>
  </si>
  <si>
    <t>Ist mit den Bedarfsträgern und Nutzern regelmäßig Termine vereinbart um die Zufriedenheit mit dem Auftraggeber zu evaluieren (um ggf. Verbesserungsmaßnahmen einzuleiten)?</t>
  </si>
  <si>
    <t>Sind regelmäßig Termine organisiert um die Aspekte der Nachhaltigkeit (ökologisch und sozial) beim Auftragnehmer zu überprüfen?</t>
  </si>
  <si>
    <t>DE</t>
  </si>
  <si>
    <t>ART</t>
  </si>
  <si>
    <t>24455000-8</t>
  </si>
  <si>
    <t>Desinfektionsmittel</t>
  </si>
  <si>
    <t>REINIGUNGSMITTEL</t>
  </si>
  <si>
    <t>24958300-7</t>
  </si>
  <si>
    <t>Spülchemikalien</t>
  </si>
  <si>
    <t>33191000-5</t>
  </si>
  <si>
    <t>Sterilisierungs-, Desinfektions- und Reinigungsausrüstung</t>
  </si>
  <si>
    <t>REINIGUNGSAUSRÜSTUNG</t>
  </si>
  <si>
    <t>33631600-8</t>
  </si>
  <si>
    <t>Antiseptika und Desinfektionsmittel</t>
  </si>
  <si>
    <t>33741000-6</t>
  </si>
  <si>
    <t>Handpflegeprodukte</t>
  </si>
  <si>
    <t>33741100-7</t>
  </si>
  <si>
    <t>Handreiniger</t>
  </si>
  <si>
    <t>33741200-8</t>
  </si>
  <si>
    <t>Hand- oder Körperlotionen</t>
  </si>
  <si>
    <t>33741300-9</t>
  </si>
  <si>
    <t>Handdesinfektionsmittel</t>
  </si>
  <si>
    <t>39292110-9</t>
  </si>
  <si>
    <t>Tafelreiniger</t>
  </si>
  <si>
    <t>39800000-0</t>
  </si>
  <si>
    <t>Reinigungs- und Poliermittel</t>
  </si>
  <si>
    <t>39811200-2</t>
  </si>
  <si>
    <t>Luftreiniger</t>
  </si>
  <si>
    <t>39821000-3</t>
  </si>
  <si>
    <t>Ammoniakreiniger</t>
  </si>
  <si>
    <t>39822000-0</t>
  </si>
  <si>
    <t>Ätzende Reinigungsmittel</t>
  </si>
  <si>
    <t>39830000-9</t>
  </si>
  <si>
    <t>Reinigungsmittel</t>
  </si>
  <si>
    <t>39831000-6</t>
  </si>
  <si>
    <t>Waschmittel</t>
  </si>
  <si>
    <t>39831200-8</t>
  </si>
  <si>
    <t>Detergenzien</t>
  </si>
  <si>
    <t>39831210-1</t>
  </si>
  <si>
    <t>Geschirrspülmittel für Spülmaschinen</t>
  </si>
  <si>
    <t>39831240-0</t>
  </si>
  <si>
    <t>Putzmittel</t>
  </si>
  <si>
    <t>39831250-3</t>
  </si>
  <si>
    <t>Spüllösungen</t>
  </si>
  <si>
    <t>39831300-9</t>
  </si>
  <si>
    <t>Fussbodenreiniger</t>
  </si>
  <si>
    <t>39831400-0</t>
  </si>
  <si>
    <t>Bildschirmreiniger</t>
  </si>
  <si>
    <t>39831500-1</t>
  </si>
  <si>
    <t>Fahrzeugreiniger</t>
  </si>
  <si>
    <t>39831600-2</t>
  </si>
  <si>
    <t>Toilettenreiniger</t>
  </si>
  <si>
    <t>39832000-3</t>
  </si>
  <si>
    <t>Geschirrspülmittel</t>
  </si>
  <si>
    <t>39832100-4</t>
  </si>
  <si>
    <t>Geschirrspülpulver</t>
  </si>
  <si>
    <t>39833000-0</t>
  </si>
  <si>
    <t>Produkte für die Staubreinigung</t>
  </si>
  <si>
    <t>39834000-7</t>
  </si>
  <si>
    <t>Schmuckreinigungsmittel</t>
  </si>
  <si>
    <t>90715250-9</t>
  </si>
  <si>
    <t>Untersuchung von chemischen Reinigungen</t>
  </si>
  <si>
    <t>REINIGUNGSDIENSTLEISTUNG</t>
  </si>
  <si>
    <t>90900000-6</t>
  </si>
  <si>
    <t>Reinigungs- und Hygienedienste</t>
  </si>
  <si>
    <t>90910000-9</t>
  </si>
  <si>
    <t>Reinigungsdienste</t>
  </si>
  <si>
    <t>90911000-6</t>
  </si>
  <si>
    <t>Wohnungs-, Gebäude- und Fensterreinigung</t>
  </si>
  <si>
    <t>90911100-7</t>
  </si>
  <si>
    <t>Reinigung von Unterkünften</t>
  </si>
  <si>
    <t>90911200-8</t>
  </si>
  <si>
    <t>Gebäudereinigung</t>
  </si>
  <si>
    <t>90911300-9</t>
  </si>
  <si>
    <t>Fensterreinigung</t>
  </si>
  <si>
    <t>90913000-0</t>
  </si>
  <si>
    <t>Tank- und Behälterreinigung</t>
  </si>
  <si>
    <t>90913100-1</t>
  </si>
  <si>
    <t>Tankreinigung</t>
  </si>
  <si>
    <t>90913200-2</t>
  </si>
  <si>
    <t>Behälterreinigung</t>
  </si>
  <si>
    <t>90914000-7</t>
  </si>
  <si>
    <t>Parkplatzreinigung</t>
  </si>
  <si>
    <t>90916000-1</t>
  </si>
  <si>
    <t>Reinigung von Telefongeräten</t>
  </si>
  <si>
    <t>90917000-8</t>
  </si>
  <si>
    <t>Reinigung von Transportmitteln</t>
  </si>
  <si>
    <t>90919000-2</t>
  </si>
  <si>
    <t>Büro-, Schul- und Büroausstattungsreinigung</t>
  </si>
  <si>
    <t>90919100-3</t>
  </si>
  <si>
    <t>Reinigung von Büroausstattung</t>
  </si>
  <si>
    <t>90919200-4</t>
  </si>
  <si>
    <t>Büroreinigung</t>
  </si>
  <si>
    <t>90919300-5</t>
  </si>
  <si>
    <t>Reinigung von Schulen</t>
  </si>
  <si>
    <t>90921000-9</t>
  </si>
  <si>
    <t>Desinfektion und Schädlingsbekämpfung</t>
  </si>
  <si>
    <t>98310000-9</t>
  </si>
  <si>
    <t>Dienstleistungen von Wäschereien und chemischen Reinigungen</t>
  </si>
  <si>
    <t>98312000-3</t>
  </si>
  <si>
    <t>Textilreinigung</t>
  </si>
  <si>
    <t>CPV CODE</t>
  </si>
  <si>
    <t>Für mein Vorhaben relevant?</t>
  </si>
  <si>
    <t>NEIN</t>
  </si>
  <si>
    <t>DEFINITION DER REINIGUNGSLEISTUNG / CPV CODES</t>
  </si>
  <si>
    <t>Zusammenstellung der CPV-Codes:</t>
  </si>
  <si>
    <t>Anbei finden Sie eine Übersicht zu den von uns identifizierten CPV-Codes. Die CPV-Codes wurden so ermittelt, dass alle rund 9.500 CPV-Codes nach Stichwörtern zur Gebäudeunterhalts- und Glasreinigung durchsucht worden sind. In einem zweiten Schritt ist die Liste dann von Experten der tanaChemie GmbH geprüft und validiert worden. Die Liste soll Ihnen dazu dienen möglichst schnell passende Codes für die jeweiligen Bekanntmachungen zu identifizieren. Die Liste erhebt keinen Anspruch auf Vollständigkeit. Die Ergebnisse Ihrer Auswahl werden auf der jeweiligen Gesamtübersicht (je Rolle) angezeigt. Sie können diese Liste aber auch separat dem Vergabevermerk beifügen.</t>
  </si>
  <si>
    <t>Liegt eine Bestellanforderung für eine Reinigungsleistung vor und wie ist diese bezeichnet?</t>
  </si>
  <si>
    <t>Inwiefern haben sich die Erwartungen an die zu beschaffende Leistung seit der letzten Beschaffung geändert?</t>
  </si>
  <si>
    <t>Inwiefern haben sich die Prioritäten für die zu erreichenden Ziele seit der letzten Beschaffung geändert?</t>
  </si>
  <si>
    <t>Gibt es seit der letzten Beschaffung neue organisationsinterne Vorschriften/Regelungen, die zu berücksichtigen sind?</t>
  </si>
  <si>
    <t>Gibt es seit der letzten Beschaffung neue organisationsexterne Vorschriften/Regelungen, die zu berücksichtigen sind?</t>
  </si>
  <si>
    <t>Gibt es neue Besonderheiten/Einschränkungen, die bei der Umsetzung des Vorhabens zu den Reinigungsleistungen berücksichtigt werden müssen?</t>
  </si>
  <si>
    <t>Gibt es neue (hausinterne) Stellen (Fachbereiche), die bei dem Beschaffungsvorhaben für Reinigungsleistungen zu beteiligen sind (Mitzeichnung)?</t>
  </si>
  <si>
    <r>
      <t xml:space="preserve">Sie haben sich eingestuft als: "Operativer Einkäufer mit dem Auftrag </t>
    </r>
    <r>
      <rPr>
        <b/>
        <u/>
        <sz val="11"/>
        <color theme="1"/>
        <rFont val="Calibri"/>
        <family val="2"/>
        <scheme val="minor"/>
      </rPr>
      <t>zum wiederholten Mal</t>
    </r>
    <r>
      <rPr>
        <b/>
        <sz val="11"/>
        <color theme="1"/>
        <rFont val="Calibri"/>
        <family val="2"/>
        <scheme val="minor"/>
      </rPr>
      <t xml:space="preserve"> Reinigungsleistungen zu beschaffen"</t>
    </r>
  </si>
  <si>
    <t>Welche Objekte und Flächen gilt es an welchen Orten zu reinigen? Ist ein evtl. vorliegender Raumplan noch aktuell?</t>
  </si>
  <si>
    <t xml:space="preserve">Wurden Änderungen an den Objekten und Flächen vorgenommen, die eine besondere Reinigungsmethode erfordern, Beschädigung/ Zerstörung zu verhindern? </t>
  </si>
  <si>
    <t>Gibt es Änderungen bzgl. Schulungserfordernissen des Reinigungspersonals?</t>
  </si>
  <si>
    <t>z.B. aufgrund neuer empfindlicher Böden</t>
  </si>
  <si>
    <t>Gibt es Änderungen bzgl. Beistellleistungen, die für die Erbringung der Reinigungsleistung erforderlich sind (z.B. Strom, Wasser, Schmutzwasserentsorgung, Reinigungsmittel, Verbauchsmaterial, Transportmöglichkeiten, etc.)?</t>
  </si>
  <si>
    <t>Gibt es Änderungen bzgl. Vorgehen zur Sammlung, Trennung und Entsorgung von Abfällen, das mit dem potenziellen Auftragnehmer vereinbart werden soll?</t>
  </si>
  <si>
    <t>Gibt es Änderungen, die bzgl. Qualitätssicherung/ Ergebnissicherung der Reinigung mit dem potenziellen Auftragnehmer vereinbart werden sollen? (Neue Kennzahlen, veränderter Kontrollprozess)</t>
  </si>
  <si>
    <t>Gibt es Änderungen bzgl. der Bedeutung eines nachhaltig (ökologisch und sozial) agierenden Auftragnehmers? Welche Kriterien sollte der Auftragnehmer im Zusammenhang mit dem Beschaffungsvorhaben von Reinigungsleistungen erfüllen?</t>
  </si>
  <si>
    <t>z.B. Cradle-to-Cradle CertifiedCM Zertifizierung, Nachhaltigkeitspreise etc.</t>
  </si>
  <si>
    <t>Gibt es Änderungen bzgl. der Bedeutung einer nachhaltigen Lieferkette Ihrer potenziellen Auftragnehmer?</t>
  </si>
  <si>
    <t>d.h. dass auch Unterauftragnehmer umweltfreundlich agieren?</t>
  </si>
  <si>
    <t>Gibt es Änderungen bzgl. des Einsatzes umweltfreundlicher Inhaltsstoffe? Welche Kriterien sollten die Inhaltsstoffe der Reinigungsmittel vom Auftragnehmer erfüllen?</t>
  </si>
  <si>
    <t>Gibt es Änderungen bzgl. der umweltfreundlichen Herstellung der verwendeten Reinigungsmittel? Welche Kriterien sollten bei der Herstellung der Reinigungsmittel vom Auftragnehmer erfüllt werden?</t>
  </si>
  <si>
    <t>Gibt es Änderungen bzgl. der Aufbereitung und Wiederverwendung von Produktionsabfällen bei der Herstellung der Reiningungsmittel bzw. der Reinigungschemie?</t>
  </si>
  <si>
    <t>z.B. durch Führen von Abfallstatistiken, Reduktion der Gesamtabfallmenge im Sinne der Kreislaufwirtschaft</t>
  </si>
  <si>
    <t>Gibt es Änderungen bzgl. eines umweltfreundlichen Transports? Welche Kriterien sollten beim Transport (von Reinigungsmaterial, Reinigungspersonal und Verbrauchsgütern) vom Auftragnehmer beachtet werden?</t>
  </si>
  <si>
    <t>Gibt es Änderungen bzgl. einer umweltfreundlichen Verpackung? Welche Kriterien sollten bei der Verpackung (z.B. Transportverpackung oder Verpackung von Reinigungsmitteln und anderen Materialien) beachtet werden?</t>
  </si>
  <si>
    <t>z.B. Nutzung wiederverwendbarer Verpackungen, recycelter Rohstoffe</t>
  </si>
  <si>
    <t>Gibt es Änderungen bzgl. einer umweltfreundlichen Anwendung bei der Reinigung? Welche Kriterien sollten insbesondere bei der Anwendung von Reinigungsmitteln (also während und nach des Reinigungsvorgangs) vom Auftragnehmer beachtet werden?</t>
  </si>
  <si>
    <t>Gibt es Änderungen bzgl. einer umweltfreundlichen Entsorgung der bei der Reinigung anfallenden Abwässer?</t>
  </si>
  <si>
    <t>Wird das Schmutzwasser aufgefangen und behandelt?</t>
  </si>
  <si>
    <t>Gibt es Änderungen bzgl. der Beachtung der Gesundheit des Reinigungspersonals? Welche Kriterien sollten hinsichtlich der gesundheitlichen Fürsorge für das Reinigungspersonal beachtet werden? Welche besonderen Maßnahmen zum Schutz des Reinigungspersonals sollen getroffen werden?</t>
  </si>
  <si>
    <t>3.12</t>
  </si>
  <si>
    <t>Gibt es Änderungen bzgl. Weiterbildungsmöglichkeiten des Reinigungspersonals? Welche Kriterien sollen hinsichtlich der Aus- und Weiterbildung des Reinigungspersonals beachtet werden?</t>
  </si>
  <si>
    <t>3.13</t>
  </si>
  <si>
    <t>Gibt es Änderungen bzgl. der Beteiligung von Menschen mit körperlichen oder geistigen Einschränkungen? Welche Kriterien sollen durch den Auftragnehmer hinsichtlich der Beteiligung von Menschen mit körperlichen oder geistigen Einschränkungen beachtet werden?</t>
  </si>
  <si>
    <t>Haben Sie überprüft inwiefern neue Möglichkeiten auf dem Markt vorhanden sind ohne direkten Kontakt zu potentiellen Auftragnehmern? (z.B. Internetrecherche, Analyse der Oberschwellenvergaben in TED, Analyse der Vergabestatistikdaten, Branchenberichte, Unternehmenswebseiten, etc.)</t>
  </si>
  <si>
    <t>Haben Sie überprüft inwiefern neue Möglichkeiten auf dem Markt vorhanden sind mit direktem Kontakt zu potentiellen Auftragnehmern? (z.B. Marktdialog, Messen, Konferenzen, Ausstellungen, Bieterkonferenzen, etc.)</t>
  </si>
  <si>
    <t>In wie fern haben sich die Auftragnehmer bzgl. ökologischer Nachhaltigkeit weiterentwickelt (z.B. Zertifizierungen und Audits)?</t>
  </si>
  <si>
    <t>In wie fern haben sich die Auftragnehmer bzgl. einer umweltschonenden Verwendung von Rohstoffen weiterentwickelt?</t>
  </si>
  <si>
    <t>In wie fern haben sich die Auftragnehmer bzgl. eines umweltfreundluch gestalteten Herstellungsprozesses der Reinigungsprodukte weiterentwickelt?</t>
  </si>
  <si>
    <t>In wie fern haben sich die Auftragnehmer bzgl. eines umweltfreundlichen Transports weiterentwickelt?</t>
  </si>
  <si>
    <t>In wie fern haben sich die Auftragnehmer bzgl. der Verwendung umweltfreundlicher Inhaltsstoffe weiterentwickelt?</t>
  </si>
  <si>
    <t>In wie fern haben sich die Auftragnehmer bzgl. umweltfreundlicher Verpackung weiterentwickelt?</t>
  </si>
  <si>
    <t>In wie fern haben sich die Auftragnehmer bzgl. umweltfreundlicher Anwendung der Reinigungsprodukte weiterentwickelt?</t>
  </si>
  <si>
    <t>In wie fern haben sich die Auftragnehmer bzgl. umweltfreundlicher Entsorgung weiterentwickelt?</t>
  </si>
  <si>
    <t>Sie haben sich eingestuft als: "Strategischer Einkäufer mit dem Auftrag die Beschaffung von Reinigungsleistungen grundsätzlich und rahmengebend auszugestalten "</t>
  </si>
  <si>
    <t>Wenn Sie sich mit der Nachbereitung des Vergabeverfahrens, also mit abschließenden und auftragsüberprüfenden Tätigkeiten befassen, dann können Sie hier fortfahren.</t>
  </si>
  <si>
    <t>Kontrolle des Fortschritts der Nachhaltigkeit / Implementierungskontrolle</t>
  </si>
  <si>
    <t>Gibt es Änderungen bei der Verfahrensart?</t>
  </si>
  <si>
    <t>UfAB (2018)</t>
  </si>
  <si>
    <t>z.B. Offenes Verfahren, wenn keine Notwendigkeit eines Verhandlungsverfahrens vorliegt</t>
  </si>
  <si>
    <t>Gibt es Änderungen bei der Zusammenstellung der Lose?</t>
  </si>
  <si>
    <t>z.B. Losbildung nach Regionen</t>
  </si>
  <si>
    <t>Gibt es Änderungen bei den Bewerbungsbedingungen für die potenziellen Bieter und wenn ja, welche?</t>
  </si>
  <si>
    <t>z.B. Zulassung von Bietergemeinschaften</t>
  </si>
  <si>
    <t>Haben Sie das Anschreiben zur Angebotsaufforderung aktualisiert?</t>
  </si>
  <si>
    <t>z.B. Besonderheiten der Ausschreibung zu Nachhaltigkeitsaspekten</t>
  </si>
  <si>
    <t>Haben Sie die Leistungsbeschreibung (Leistungsprogramm und Leistungsverzeichnis, Objektbeschreibung und Produktreferenzlisten) aktualisiert?</t>
  </si>
  <si>
    <t>z.B. mit integrierten Nachhaltigkeitskriterien</t>
  </si>
  <si>
    <t>Haben Sie die Anforderungen an Preis- und Produktdatenblätter aktualisiert?</t>
  </si>
  <si>
    <t>z.B. mit erforderlichen Umweltzeichen der Produkte</t>
  </si>
  <si>
    <t>Haben Sie die Ausführungsbedingungen aktualisiert?</t>
  </si>
  <si>
    <t>z.B. Integration der neu vereinbarten Nachhaltigkeitskriterien</t>
  </si>
  <si>
    <t>Haben Sie die Vertragsbedingungen (auch die besonderen Vertragsbedingungen) aktualisiert?</t>
  </si>
  <si>
    <t>Haben Sie die Bewertungsmatrix für die Zuschlagserteilung aktualisiert?</t>
  </si>
  <si>
    <t>z.B. Nachhaltigkeit als ein Zuschlagskriterium</t>
  </si>
  <si>
    <t>Haben Sie die Eigenerklärungen aktualisiert, die dem Angebot durch den Bieter beigelegt werden sollen?</t>
  </si>
  <si>
    <t>z.B. mit Forderung von Belegen zu Zertifizierungen?</t>
  </si>
  <si>
    <t>Gibt es Änderungen bzgl. einer Objektbesichtigung?</t>
  </si>
  <si>
    <t>z.B. inklusive einer Testreinigung</t>
  </si>
  <si>
    <t>insbesondere bei Integration neuer Kriterien</t>
  </si>
  <si>
    <t>zur leichteren Bearbeitung der Bieter</t>
  </si>
  <si>
    <t>Sind alle erforderlichen Unterlagen ausgefüllt?</t>
  </si>
  <si>
    <t>Liegen Gründe für eine Aufhebung des Verfahrens vor und wenn ja, wie lässt sich die Aufhebung des Verfahrens begründen?</t>
  </si>
  <si>
    <t>Sind z.B. keine gültigen Angebote eingegangen?</t>
  </si>
  <si>
    <t>Ist die nachträgliche Veröffentlichung über den vergebenen Auftrag (soweit erforderlich) erfolgt?</t>
  </si>
  <si>
    <t>Nachfolgend finden Sie die hier unterstützten Aufgaben des strategischen Einkäufers bei der Beschaffung von Reinigungsleistungen. Im Schwerpunkt wird hier die Analyse der Warengruppe für Reinigungsleistungen behandelt und steht deshalb auch als Untersuchungsobjekt im Mittelpunkt. Ziel soll es sein mit Hilfe der Fragen Ideen für die strategische Ausrichtung der Warengruppe zu entwickeln.</t>
  </si>
  <si>
    <t>Anforderungen Ihrer Organisation an Reinigungsleistungen aus ökologischer Perspektive</t>
  </si>
  <si>
    <t>Anforderungen Ihrer Organisation an Reinigungsleistungen aus sozialer Perspektive</t>
  </si>
  <si>
    <t>Leistungsfähigkeit Ihrer Organisation bzgl. der Anforderungen an Reinigungsleistungen</t>
  </si>
  <si>
    <t xml:space="preserve">Wenn Sie sich mit der Ausgestaltung der Warengruppe "Reinigungsleistungen" befassen, dann können Sie sich hier mit dem Anforderungsprofil ihrer Organisation an Reinigungsleistungen befassen. (Anteil zur Stärken und Schwächen-Analyse)  </t>
  </si>
  <si>
    <t xml:space="preserve">Wenn Sie sich mit der Ausgestaltung der Warengruppe "Reinigungsleistungen" befassen, dann können Sie sich hier mit dem Anforderungsprofil ihrer Organisation an Reinigungsleistungen befassen. (Anteil zur Stärken und Schwächenanalyse). </t>
  </si>
  <si>
    <t xml:space="preserve">Wenn Sie sich mit der Ausgestaltung der Warengruppe "Reinigungsleistungen" befassen, dann können Sie sich hier mit der Leistungsfähigkeit Ihrer Organisation befassen. (Anteil zur Stärken und Schwächenanalyse). </t>
  </si>
  <si>
    <t xml:space="preserve">Wenn Sie sich mit der Ausgestaltung der Warengruppe "Reinigungsleistungen" befassen, dann können Sie sich hier mit der Leistungsfähigkeit des Beschaffungsmarktes befassen. (Anteil zur Risiko- und Chancenanalyse). </t>
  </si>
  <si>
    <t>Leistungsfähigkeit des Beschaffungsmarktes bzgl. der Anforderungen an Reinigungsleistungen</t>
  </si>
  <si>
    <t>Alle Fragen für den strategischen Einkäufer in einer Gesamtübersicht</t>
  </si>
  <si>
    <t>Ihre Organisation verfügt bereits eine Warengruppenstrategie zu Reinigungsleistungen und muss diese Fortschreiben oder Ihre Organisation verfügt noch nicht über eine Warengruppenstrategie zu Reinigungsleistungen und muss diese neu entwickeln und umsetzen.</t>
  </si>
  <si>
    <t>Analyse ökologischer Anforderungen an Reinigungsleistungen</t>
  </si>
  <si>
    <t>In wie fern ist Ihnen ein ökologisch nachhaltig agierender Auftragnehmer (inkl. Unterauftragnehmern entlang der Lieferkette) wichtig?</t>
  </si>
  <si>
    <t>Einstufung zur Bedeutsamkeit</t>
  </si>
  <si>
    <t>GESAMTSCORE ZUR ÖKOLOGISCHEN NACHHALTIGKEIT</t>
  </si>
  <si>
    <t>Bedeutsamkeit</t>
  </si>
  <si>
    <t>Score</t>
  </si>
  <si>
    <t>Analyse sozialer Anforderungen an Reinigungsleistungen</t>
  </si>
  <si>
    <t>Analyse der Leistungsfähigkeit Ihrer Organisation</t>
  </si>
  <si>
    <t>Analyse Bedarfsstrukturen / Grundsätzliches Mengengerüst</t>
  </si>
  <si>
    <t>Analyse der Leistungsfähigkeit des Beschaffungsmarktes</t>
  </si>
  <si>
    <t>Welche anderen Nachfrager greifen auf die Lieferanten von Reinigungsleistungen zu (und können so z.B. Kapazitäten am Markt verknappen und/oder Preise beeinflussen und/oder als potenzieller Kooperationspartner genutzt werden)?</t>
  </si>
  <si>
    <t>Welche Lieferanten gibt es für Reinigungsleistungen und wer bietet mit welchem Geschäftsmodell an? Mit welchen Lieferanten haben Sie schon Kontakt? Wer sind Ihre Toplieferanten?</t>
  </si>
  <si>
    <t>Wenn Sie sich mit der Ausgestaltung der Warengruppe "Reinigungsleistungen" befassen, dann können Sie sich hier mit den grundsätzlichen Anforderungen an Reinigungsleistungen beschäftigen.</t>
  </si>
  <si>
    <t>Nachverfolgung der Implementierung der Warengruppenstrategie</t>
  </si>
  <si>
    <t>Wenn Sie Interesse an ganz grundlegenden Informationen zum Thema Nachhaltigkeit und Vergaben haben, dann können Sie sich auch in kurzen Beiträgen beim "Vergabeinsider" informieren.</t>
  </si>
  <si>
    <t>Grundsätzliche Fragen zum Bedarf innerhalb der Warengruppe</t>
  </si>
  <si>
    <t>Wer sind die  Bedarfsträger für die mögliche Reinigungsleistung genau (Bedarfsträger)?</t>
  </si>
  <si>
    <t>Wer wird die Ergebnisse der möglichen Reinigungsleistung hauptsächlich nutzen (Nutzergruppen)?</t>
  </si>
  <si>
    <t>Wer wird die Ergebnisse der möglichen Reinigungsleistung bezahlen (Kostenstellenverantwortlicher)?</t>
  </si>
  <si>
    <t>Welches Ergebnis wird bei den möglichen Reinigungsleistungen erwartet und von wem?</t>
  </si>
  <si>
    <t>z.B. Böden glanzlos, strenge Gerüch etc.</t>
  </si>
  <si>
    <t>z. B. gesunde und zufriedene Nutzer des Gebäudes</t>
  </si>
  <si>
    <t>z.B. nachhaltige und trotzdem effektive Gebäudereinigung</t>
  </si>
  <si>
    <t>Wie soll bei Nichterreichung der Ziele bei dem Beschaffungsvorhaben von Reinigungsleistungen grundsätzlich verfahren werden?</t>
  </si>
  <si>
    <t>z.B. Rüge bei mangelhafter Leistung</t>
  </si>
  <si>
    <t>In wie fern soll ein besonderes Vorgehen zur Sammlung, Trennung und Entsorgung von Abfällen mit dem potenziellen Auftragnehmer vereinbart werden?</t>
  </si>
  <si>
    <t>z.B. durch geschultes Personal, Einsatz energieeffizienter Reinigungsgeräte</t>
  </si>
  <si>
    <t>Inwiefern ist Ihnen die richtige Dosierung der Reinigungsmittel wichtig?</t>
  </si>
  <si>
    <t>z.B. Forderung einer Dosierhilfe, Schulung des Personals</t>
  </si>
  <si>
    <t>z.B. Cradle-to-Cradle CertifiedCM Zertifizierung, erweiterter Umwelt-Fragebogen</t>
  </si>
  <si>
    <t>z.B. Forderung von Belegen zu Zertifizierungen</t>
  </si>
  <si>
    <t>3.14</t>
  </si>
  <si>
    <t>https://www.fnr-server.de/ftp/pdf/berichte/22018416.pdf</t>
  </si>
  <si>
    <t>https://www.kompass-nachhaltigkeit.de/produktsuche/wasch-reinigungsmittel/reinigungsmittel#!/</t>
  </si>
  <si>
    <t>Label Online</t>
  </si>
  <si>
    <t>Fachagentur nachwachsende Rohstoffe (2018)</t>
  </si>
  <si>
    <t>Nachhaltige biobasierte Produkte, Gütezeichen, Hersteller und Bedarfe der öffentlichen Hand, Los 1: Wasch- und Reinigungsmittel</t>
  </si>
  <si>
    <t>Kompass Nachhaltigkeit</t>
  </si>
  <si>
    <t>Gütezeichenfinder</t>
  </si>
  <si>
    <t>f</t>
  </si>
  <si>
    <t>g</t>
  </si>
  <si>
    <t>https://www.arge.at/Downloads/EU_Leitfaden_SozialorientierteBeschaffung_2010.pdf</t>
  </si>
  <si>
    <t>https://static.leipzig.de/fileadmin/mediendatenbank/leipzig-de/Stadt/02.1_Dez1_Allgemeine_Verwaltung/10_Hauptamt/10.6_Vergaben_nach_VOL/Konzept_der_Stadt_Leipzig_zur_fairen_und_nachhaltigen_Beschaffung.pdf</t>
  </si>
  <si>
    <t>https://www.giz.de/en/downloads/giz2017-internet-bericht-nachhaltige-beschaffung-de.pdf</t>
  </si>
  <si>
    <t>https://ec.europa.eu/environment/gpp/pdf/tbr/181113_jrc113795_gpp_cleaning_services_tr_final.pdf</t>
  </si>
  <si>
    <t>https://publicgovernance.de/media/Leitfaden_Umweltvertraegliche_Beschaffung_Hamburg_2019.pdf</t>
  </si>
  <si>
    <t>Sozialorientierte Beschaffung, Ein Leitfaden für die Berücksichtigung sozialer Belange im öff entlichen Beschaffungswesen</t>
  </si>
  <si>
    <t>Saubere Sache, Wegweiser für nachhaltige Reinigungsdienstleistungen</t>
  </si>
  <si>
    <t>Konzept der Stadt Leipzig zur fairen und nachhaltigen Beschaffung</t>
  </si>
  <si>
    <t>Umwelt- und Kostenentlastung durch eine umweltverträgliche Beschaffung</t>
  </si>
  <si>
    <t>Nachhaltige Beschaffung in der GIZ</t>
  </si>
  <si>
    <t>Revision of EU Green Public Procurement Criteria for Indoor Cleaning Services</t>
  </si>
  <si>
    <t>Leitfaden für umweltverträgliche Beschaffung der Freien und Hansestadt Hamburg</t>
  </si>
  <si>
    <t>Behörde für Umwelt und Energie der  Hansestadt Hamburg (2019)</t>
  </si>
  <si>
    <t>Europäische Kommission (2018)</t>
  </si>
  <si>
    <t>Deutsche Gesellschaft für Internationale Zusammenarbeit (GIZ) GmbH (2016)</t>
  </si>
  <si>
    <t>Senatsverwaltung für Stadtentwicklung und Umwelt (2015)</t>
  </si>
  <si>
    <t>Stadt Leipzig (2014)</t>
  </si>
  <si>
    <t>Ministerium für Umwelt, Klima und Energiewirtschaft Baden-Württemberg (2014)</t>
  </si>
  <si>
    <t>Europäische Union (2011)</t>
  </si>
  <si>
    <t>h</t>
  </si>
  <si>
    <t>i</t>
  </si>
  <si>
    <t>j</t>
  </si>
  <si>
    <t>k</t>
  </si>
  <si>
    <t>l</t>
  </si>
  <si>
    <t>m</t>
  </si>
  <si>
    <t>z.B. Herstellungsprozess der Reinigungsmittel, die der Reinigungsdienstleister stellt</t>
  </si>
  <si>
    <t xml:space="preserve">https://label-online.de/label/der-blaue-engel-nassreinigungsdienstleistung-schuetzt-umwelt-und-gesundheit/ </t>
  </si>
  <si>
    <t>Suche und Bewertung verschiedenster warengruppenbezogener Label. Anhand von Bewertungen und Hintergrundinformationen lässt sich schnell erfassen, welches Zeichen was bedeutet und welche Qualität dahinter steckt.</t>
  </si>
  <si>
    <t>Bundesverband Die Verbraucherinitiative e.V.</t>
  </si>
  <si>
    <t xml:space="preserve">Ermittlung der aktuellen Einkaufssituation der öffentlichen Hand für Wasch- und Reinigungsmittel (WRM) vor dem Hintergrund der Integration nachhaltiger biobasierter Produkte in die öffentliche Beschaffung. </t>
  </si>
  <si>
    <t>Sozial- und Umweltsiegel können als Nachweis für Nachhaltigkeit dienen. Eine Liste der Gütezeichen, welche die Bedingungen des § 34 Abs. 2 VgV erfüllen, finden Sie hier. Möchten Sie Gütezeichen entsprechend bestimmter Sozial- und Umweltkriterien oder weiterer rechtlicher Vorgaben finden, dann wählen Sie aus, ob Sie eine Liste aller Gütezeichen sehen möchten oder nach Gütezeichen für ein bestimmtes Produkt suchen.</t>
  </si>
  <si>
    <t xml:space="preserve">Der Leitfaden soll (a) das Bewusstsein öffentlicher Auftraggeber für die potenziellen Vorteile von sozial nachhaltiger öffentlicher Beschaffung schärfen und (b) auf praktische Art und Weise die Chancen erläutern, die die in der EU geltenden rechtlichen Rahmenbedingungen den öffentlichen Behörden im Hinblick auf soziale Erwägungen im Beschaffungswesen bieten, damit sie sich neben dem Preis vor allem auf das Preis-Leistungs-Verhältnis konzentrieren können. </t>
  </si>
  <si>
    <t>https://um.baden-wuerttemberg.de/fileadmin/redaktion/m-um/intern/Dateien/Dokumente/2_Presse_und_Service/Publikationen/Umwelt/Nachhaltigkeit/wegweiser_reinigungen_2014.pdf</t>
  </si>
  <si>
    <t>Neben dem Einsatz umweltschonender Reinigungsmittel liegt der Fokus bei der Ausführung der Reinigungsdienstleistung auf der Durchführung entsprechender Schulungsmaßnahmen und einer angemessenen Bezahlung des Personals. Der Wegweiser ist anwendbar für Reinigungsdienstleistungen unter Verwendung von Allzweckreinigern, sauren Reinigern, WCReinigern/Sanitärreinigern, Fußbodenunterhaltsreinigern, Wischpflegemitteln, Handgeschirrspülmitteln, Glasreinigern/Fensterreinigern und Teppichreinigern.</t>
  </si>
  <si>
    <t>Das Konzept soll alle bisherigen Maßnahmen auf diesem Gebiet bündeln und als Leitfaden zur Umsetzung dienen. Es soll insbesondere den Beschäftigten der Beschaffungsstellen eine Hilfestellung für eine nachhaltige und faire Beschaffung sein. Ausgehend von dem Istzustand werden mögliche Ziele und weitere Aktivitäten und Schritte aufgezeigt und ein Ausblick gegeben, welche weiteren Optionen sich mittelfristig und langfristig ergeben können.</t>
  </si>
  <si>
    <t>https://www.stadtentwicklung.berlin.de/service/gesetzestexte/de/download/beschaffung/Endbericht_SenVBerlin_Umweltentlastung_final.pdf</t>
  </si>
  <si>
    <t>In der Studie werden die Umwelt- und Kostenentlastung einer umweltverträglichen Beschaffung gegenüber einer konventionellen Beschaffung untersucht. Die Ergebnisse der Untersuchung werden auf das Einkaufsvolumen der öffentlichen Haushalte im Land Berlin hochgerechnet. Die vorliegende Studie dokumentiert, dass durch die umweltverträgliche Beschaffung im Land Berlin sowohl relevante ökologische als auch deutliche ökonomische Einspareffekte erzielt werden
können.</t>
  </si>
  <si>
    <t>Dieses Dokument gibt einen Überblick über die Rahmenbedingungen der Nachhaltigen Beschaffung sowie über den Beschaffungsprozess unter Einbeziehung nachhaltiger Aspekte. Insbesondere werden für verschiedene Dienstleistungs- und Warengruppen aktuelle Beispiele für entsprechende Leistungsbeschreibungen dargestellt und zusätzlich Verbesserungspotentiale aufgezeigt.</t>
  </si>
  <si>
    <t xml:space="preserve">This report is the final technical report on the revision of the EU GPP criteria for Indoor Cleaning Services. This revision was carried out in tandem with the development of EU Ecolabel criteria for Indoor Cleaning Services. </t>
  </si>
  <si>
    <t>Der Leitfaden für umweltverträgliche Beschaffung wurde mit der Senatsdrucksache 2016/00140) für die Kernverwaltung verbindlich eingeführt. Dieser Leitfaden hilft dabei, die ökologischen Vorgaben des § 3b HmbVgG im Rahmen von Auftragsvergaben zu berücksichtigen. Er richtet sich an öffentliche Auftraggeber.</t>
  </si>
  <si>
    <t>z.B. Nachhaltigkeit in den Zuschlagskriterien</t>
  </si>
  <si>
    <t>z.B. Ausschluss bestimmter Reinigungsmittel-Inhaltsstoffe</t>
  </si>
  <si>
    <t>z.B. Anwendung der Reinigungsmittel mit einer Dosiervorrichtung</t>
  </si>
  <si>
    <t>z.B. Aufnahme der ausgeschlossenen Reinigungsmittel-Inhaltsstoffe</t>
  </si>
  <si>
    <t>z.B. 20% auf Erfüllung der cradle-to-cradle Kriterien</t>
  </si>
  <si>
    <t>Ist im Rahmen der Vergabe eine Objektbesichtigung (vor Zuschlagserteilung) eingeplant?</t>
  </si>
  <si>
    <t>z.B. mit Testreinigung</t>
  </si>
  <si>
    <t>z.B. über eVergabe</t>
  </si>
  <si>
    <t>z.B. über vorherige Bieterkonferenzen</t>
  </si>
  <si>
    <t>Unterlage für Ausschreibung und Bewertung von IT-Leistungen</t>
  </si>
  <si>
    <t>https://www.cio.bund.de/SharedDocs/Publikationen/DE/IT-Beschaffung/ufab_2018_download.pdf?__blob=publicationFile</t>
  </si>
  <si>
    <t>Die UfAB hat zum Ziel, die Grundsätze des Vergabeverfahrens zu verdeutlichen, praktikable Bewertungsmethoden vorzustellen sowie Hinweise für die Vergabepraxis aufzuzeigen und damit die Arbeit der IT-Beschaffenden zu erleichtern. Die UfAB bietet sowohl denjenigen, die nicht tagtäglich mit den Regelwerken der öffentlichen Vergabe arbeiten, als auch erfahrenen IT-Beschaffenden eine verlässliche Grundlage, insbesondere hinsichtlich der Vereinheitlichung von Vorgehensweisen und Methoden. Sie soll es ermöglichen, auf der Grundlage der jeweiligen Rechtsnormen für die Auftragsvergabe, Vergabeverfahren erfolgreich durchzuführen und abzuwickeln.</t>
  </si>
  <si>
    <t>nach dem Grundgedanken der sparsamen und effektiven Verwendung von Geldern</t>
  </si>
  <si>
    <t> Am wirtschaftlichsten ist das Angebot mit dem besten Preis-/ Leistungsverhältnis. Hierunter fallen auch Umwelt- und soziale Kriterien.</t>
  </si>
  <si>
    <t>Der Zuschlag führt zum Vertrag zwischen Auftraggeber und Bieter.</t>
  </si>
  <si>
    <t>Muss oberhalb der Schwellenwerte in Textform erfolgen</t>
  </si>
  <si>
    <t>Dokumentation der Daten</t>
  </si>
  <si>
    <t>Ist die nachträgliche Veröffentlichung über den vergebenen Auftrag (soweit erforderlich) erfolgt? Wenn ja, wann und wie?</t>
  </si>
  <si>
    <t>z.B. Kontrolle der vom Bieter zu erbringenden Nachweise vor Vertragsbeginn</t>
  </si>
  <si>
    <t>z.B. Kontrolle der vom Bieter zu erbringenden Nachweise nach Vertragsbeginn</t>
  </si>
  <si>
    <t>z.B. zur Reinigung empfindlicher Böden</t>
  </si>
  <si>
    <t>Muss oberhalb der Schwellenwerte in Textform erfolgen.</t>
  </si>
  <si>
    <t>Haben Sie das Anschreiben zur Angebotsaufforderung verfasst?</t>
  </si>
  <si>
    <t xml:space="preserve">inkl. Art der Leistung, Angebotsfrist, Zuschlagskriterien etc. </t>
  </si>
  <si>
    <t>inkl. der Ausschlusskriterien zur Bietereignung</t>
  </si>
  <si>
    <t>Einflussnahme auf Erbringung der Leistung nach Zuschlagserteilung</t>
  </si>
  <si>
    <t>Für eine bessere Übersicht der Bieter</t>
  </si>
  <si>
    <t>z.B. zur technischen Leistungsfähigkeit</t>
  </si>
  <si>
    <t>insbesondere bei neuen Vergabekriterien</t>
  </si>
  <si>
    <t>Welche Besonderheiten und Einschränkungen müssen bei der Umsetzung der unterschiedlichen Vorhaben zu den Reinigungsleistungen berücksichtigt werden?</t>
  </si>
  <si>
    <t>Zu welchem Ergebnis führt Sie eine umfassende Spendanalyse (Ausgabenanalyse) in der Warengruppe zu Reinigungsleistungen über die vergangenen Haushaltsjahre?</t>
  </si>
  <si>
    <t>z.B. Auswertung von Kreditorenlisten, Rechnungslisten, Kostenstellenübersicht, Bestellübersicht, Investitionsübersicht</t>
  </si>
  <si>
    <t>z.B. Anforderungen bzgl. Liefersicherheit, Qualität, Service, Kosten, Entwicklung und Innovation</t>
  </si>
  <si>
    <t>Welches (adressierbare) Budget steht für Beschaffungsvorhaben für Reinigungsleistungen zur Verfügung?</t>
  </si>
  <si>
    <t>Welche Anforderungen soll die Lieferantenbasis bei Reinigungsleistungen ganz grundsätzlich erfüllen?</t>
  </si>
  <si>
    <t>z.B. Qualifizierung, Weiterentwicklung, Innovation, aber auch Fragen zur Lieferantenstruktur und zur grundsätzlichen Lieferantenauswahl</t>
  </si>
  <si>
    <t>In wie fern ist Ihnen eine umweltfreundliche Herstellung der Reinigungsmittel wichtig?</t>
  </si>
  <si>
    <t>In wie fern sind Ihnen umweltfreundliche Transporte (entlang der Lieferketten) wichtig?</t>
  </si>
  <si>
    <t>In wie fern ist Ihnen eine umweltfreundliche Verpackung der Reinigungsmittel wichtig?</t>
  </si>
  <si>
    <t>In wie fern ist Ihnen eine umweltfreundliche Abbaubarkeit der verwendeten Reinigungsmitteln auf den gereinigten Flächen wichtig?</t>
  </si>
  <si>
    <t>In wie fern ist Ihnen eine umweltfreundliche Entsorgung von Reinigungsrückständen wichtig?</t>
  </si>
  <si>
    <t>In wie fern ist Ihnen die Vermeidung eines ökologisch bedingten Reputationsschadens wichtig?</t>
  </si>
  <si>
    <t>In wie fern ist Ihnen eine umweltfreundliche Anwendung (inkl. einer geringst möglichen Dosierung) der Reinigungsmittel bei der Reinigung wichtig?</t>
  </si>
  <si>
    <t>In wie fern sind Ihnen umweltfreundliche Inhaltsstoffe/Rohstoffe in den verwendeten Reinigungsmitteln wichtig (im Sinne einer umweltverträglichen Zusammensetzung der Reinigungsmittel)?</t>
  </si>
  <si>
    <t>In wie fern sind Ihnen Messbarkeit und Nachvollziehbarkeit umweltfreundlicher Anforderungen an Reinigungsmittel und Reinigungsleistung wichtig?</t>
  </si>
  <si>
    <t>In wie fern ist Ihnen ein sozial achhaltig agierender Auftragnehmer (inkl. Unterauftragnehmern entlang der Lieferkette) wichtig?</t>
  </si>
  <si>
    <t>z.B. Minimum an Energieeinsatz, alternative Energie, CO2-Emmission</t>
  </si>
  <si>
    <t>Inwiefern ist Ihnen die Beachtung der Gesundheit und des Schutzes des Reinigungspersonals (inkl. Unterauftragnehmern entlang der Lieferkette) wichtig?</t>
  </si>
  <si>
    <t>Inwiefern ist Ihnen die Integration benachteiligter Personengruppen wichtig?</t>
  </si>
  <si>
    <t>Inwiefern sind Ihnen Weiterbildungsmöglichkeiten zur umweltschonenden und gesundheitsschützenden Reinigung beim eingesetzten Reinigungspersonal wichtig?</t>
  </si>
  <si>
    <t>Inwiefern ist Ihnen eine gemeinsame Sprache zum Austausch mit den Lieferanten wichtig?</t>
  </si>
  <si>
    <t>In wie fern sind Ihnen Messbarkeit und Nachvollziehbarkeit sozialer Anforderungen an Reinigungsmittel und Reinigungsleistung wichtig?</t>
  </si>
  <si>
    <t>In wie fern ist Ihnen die Vermeidung eines sozial bedingten Reputationsschadens wichtig?</t>
  </si>
  <si>
    <t>Wie entwickelt sich der Bedarf an Reinigungsleistungen?  Werden alle Reinigungsleistungen benötigt? Lassen sich Reinigungsleistungen mit fortschrittlicheren Angeboten ersetzen, verbessern?</t>
  </si>
  <si>
    <t>In wie fern ist Ihnen die Zahlung des gesetzlichen Mindestlohns wichtig?</t>
  </si>
  <si>
    <t>In wie fern ist Ihnen die Einhaltung der ILO Kernarbeitsnormen (auch entlang der Zulieferkette) wichtig?</t>
  </si>
  <si>
    <t>In wie fern ist Ihnen die Einhaltung von Kriterien des Fairen Handels wichtig?</t>
  </si>
  <si>
    <t>Einstufung zum Fortschritt</t>
  </si>
  <si>
    <t>SOZIALE ANFORDERUNGEN AN REINIGUNGSLEISTUNGEN</t>
  </si>
  <si>
    <t>ÖKOLOGISCHE ANFORDERUNGEN AN REINIGUNGSLEISTUNGEN</t>
  </si>
  <si>
    <t>BEDARFSMANAGEMENT ZU REINIGUNGSLEISTUNGEN</t>
  </si>
  <si>
    <t>z.B. Wissen zu Reinigungsmitteln, zu Reinigungsausrüstung, zu Reinigungsdiensten und zu Verbrauchsgütern</t>
  </si>
  <si>
    <t>LEISTUNGSFÄHIGKEIT DER EIGENEN ORGANISATION</t>
  </si>
  <si>
    <t>LEISTUNGSFÄHIGKEIT DES BESCHAFFUNGSMARKTES</t>
  </si>
  <si>
    <t>Sind die Auftragnehmer in der Lage sich bzgl. ökologischer und sozialer Nachhaltigkeit nachweislich zu engagieren?</t>
  </si>
  <si>
    <t>Sind die Auftragnehmer in der Lage umweltfreundliche Transporte entlang der Lieferkette zu gewährleisten?</t>
  </si>
  <si>
    <t>Sind die Auftragnehmer in der Lage umweltfreundliche Inhaltsstoffe/Rohstoffe in den verwendeten Reinigungsmitteln (im Sinne einer umweltverträglichen Zusammensetzung der Reinigungsmittel) anzubieten?</t>
  </si>
  <si>
    <t>Sind die Auftragnehmer in der Lage den Herstellungsprozess der Reinigungsprodukte umweltfreundlich und sozial zu gestalten?</t>
  </si>
  <si>
    <t>Sind die Auftragnehmer in der Lage eine umweltfreundliche Verpackung der Reinigungsmittel anzubieten?</t>
  </si>
  <si>
    <t>Sind die Auftragnehmer in der Lage eine umweltfreundliche Anwendung (inkl. einer geringst möglichen Dosierung) der Reinigungsmittel bei der Reinigung anzubieten?</t>
  </si>
  <si>
    <t>Sind die Auftragnehmer in der Lage Ihre Organisation bei der Zielerreichung von ökologischer und sozialer Nachhaltigkeit zu unterstützen?</t>
  </si>
  <si>
    <t>Sind die Auftragnehmer in der Lage eine umweltfreundliche Abbaubarkeit der verwendeten Reinigungsmitteln auf den gereinigten Flächen  anzubieten?</t>
  </si>
  <si>
    <t>Sind die Auftragnehmer in der Lage eine umweltfreundliche Entsorgung von Reinigungsrückständen  anzubieten?</t>
  </si>
  <si>
    <t>Sind die Auftragnehmer in der Lage Messbarkeit und Nachvollziehbarkeit umweltfreundlicher Anforderungen an Reinigungsmittel und Reinigungsleistung  anzubieten?</t>
  </si>
  <si>
    <t xml:space="preserve"> z.B. Beschaffung von Reinigungsdienstleistungen (Full Service, inkl. Personal, Reinigungsgerät, Reinigungsmittel und weiteren Verbrauchsgütern, Beschaffung nur der Reinigungsmittel (Material Provider, Nur Reinigungsmittel werden gestellt, Erbringung der Reinigungsdienstleistung in anderer Verantwortung), Beschaffung der Reinigungsdienste (Service Provider, ohne Bereitstellung der Reinigungsmittel), etc.</t>
  </si>
  <si>
    <t>z.B. Einkaufskooperation mit anderer Kommune</t>
  </si>
  <si>
    <t>im Sinne einer Vermeidungsstrategie</t>
  </si>
  <si>
    <t>In wie fern werden Sie als Warengruppenverantwortlicher auch bei anstehenden Bauvorhaben einbezogen um auf ökologische und soziale Reinigungsleistungen hinzuweisen (und deren möglicherweise baulichen Anforderungen / Voraussetzungen)?</t>
  </si>
  <si>
    <t>z.B. bei der Wahl der Bodenbeläge etc.</t>
  </si>
  <si>
    <t>Walker et al. (2008), Sönnichsen/Clement (2020)</t>
  </si>
  <si>
    <t>z.B. durch eine Nichteinhaltung ökologischer Nachhaltigkeit (durch konkrete Umweltschäden)?</t>
  </si>
  <si>
    <t xml:space="preserve">z.B. mittels Zertifizierungen </t>
  </si>
  <si>
    <t>d.h. die Reduktion der Verschmutzung in Abwässern?</t>
  </si>
  <si>
    <t>d.h. die Vermeidung umweltschädlicher Rückstände</t>
  </si>
  <si>
    <t>z.B. durch angemessene Entlohnung deren Personal</t>
  </si>
  <si>
    <t>z.B. mit regelmäßigen Gesundheits-Checks des Reinigungspersonals</t>
  </si>
  <si>
    <t>z.B. zur Vorbeugung von Vergiftungen durch Reinigungschemie</t>
  </si>
  <si>
    <t>z.B. Kommunikationskompetenz</t>
  </si>
  <si>
    <t>Im Sinne der sozioökonomischen Verantwortung</t>
  </si>
  <si>
    <t>International Labour Organization</t>
  </si>
  <si>
    <t>z.B. keine Kinder- oder Zwangsarbeit, keine Diskriminierung etc.</t>
  </si>
  <si>
    <t>z.B. durch eine Nichteinhaltung sozialer Nachhaltigkeit</t>
  </si>
  <si>
    <t>z.B. im Leitbild, um grundsätzlich Engagement hin zur Nachhaltigkeit zu ermöglichen</t>
  </si>
  <si>
    <t>Sönnichsen/Clement (2020)</t>
  </si>
  <si>
    <t>z.B. CO2-Grenzwerte, Wasserverbrauch etc.</t>
  </si>
  <si>
    <t>Apolloni et al. (2014)</t>
  </si>
  <si>
    <t>Walker et al. (2008), Bals et al. (2019), Tate et al. (2019)</t>
  </si>
  <si>
    <t>z.B. durch eine Planstelle mit den entsprechenden Qualifikationen oder Schulungen</t>
  </si>
  <si>
    <t>z.B. im Rahmen von Ausschlusskriterien</t>
  </si>
  <si>
    <t>Sönnichsen/Clement (2020), Appolloni et al. (2014), UN-Report (2017)</t>
  </si>
  <si>
    <t>z.B. die Inhaltsstoffe der angebotenen Reinigungsmittel</t>
  </si>
  <si>
    <t>Bundesministerium für Wirtschaft und Energie (2014)</t>
  </si>
  <si>
    <t>z.B. im Rahmen von Bieterkonferenzen</t>
  </si>
  <si>
    <t>UNEP (2017)</t>
  </si>
  <si>
    <t>Global Review of Sustainable Public Procurement</t>
  </si>
  <si>
    <t>https://wedocs.unep.org/bitstream/handle/20.500.11822/20919/GlobalReview_Sust_Procurement.pdf?sequence=1&amp;isAllowed=y</t>
  </si>
  <si>
    <t>The 2017 Global Review of Sustainable Public Procurement provides an up-to-date overview of the scale and type of sustainable procurement activities undertaken worldwide in the past three years. It addresses a longstanding need of stakeholders to access reliable and comprehensive information on activities and organizations involved in this critical organizational function.</t>
  </si>
  <si>
    <t>Impulse für mehr Innovationen im öffentlichen Beschaffungswesen</t>
  </si>
  <si>
    <t>https://www.bmwi.de/Redaktion/DE/Downloads/I/impulse-mehr-innovation.pdf?__blob=publicationFile&amp;v=1</t>
  </si>
  <si>
    <t>Die Broschüre unterstützt strategische Entscheider und operative Beschaffer zusätzlich mit konkreten Hinweisen, wie sie das Beschaffungswesen innovationsorientierter gestalten können. Zahlreiche Beispiele illustrieren die Empfehlungen und sollen zur Nachahmung anregen. Sie zeigen auch, dass in den öffentlichen Institutionen bereits viele innovationsorientierte Einkäufe getätigt werden.</t>
  </si>
  <si>
    <t>z.B. durch gemeinsame Gespräche</t>
  </si>
  <si>
    <t>z.B. für die Vorbereitung der Verfahren und Kontrollen der Kriterien</t>
  </si>
  <si>
    <t>z.B. im Rahmen eines Abstimmungsgesprächs vor der Erstellung der Ausschreibungsunterlagen</t>
  </si>
  <si>
    <t>z.B. mit Auszeichnungen, Zertifizierungen etc.</t>
  </si>
  <si>
    <t>z.B. Cradle-to-Cradle CertifiedCM Zertifizierung, Anwendung des erweiterten UBA-Leitfadens</t>
  </si>
  <si>
    <t>Wird auf möglichst niedrige CO2-Emissionen und kurze Transportwege geachtet?</t>
  </si>
  <si>
    <t>d.h. wo möglich Mechanik statt Chemie (Prinzip der Verhältnismäßigkeit)</t>
  </si>
  <si>
    <t>z.B. die Inhaltsstoffe der angebotenen Reinigungsmittel mittels Zertifizierungen</t>
  </si>
  <si>
    <t>z.B. durch Innovationen</t>
  </si>
  <si>
    <t>Firma Piepenbrock GmbH</t>
  </si>
  <si>
    <t>Götz - Gebäudemanagement</t>
  </si>
  <si>
    <t>Gegenbauer Services GmbH</t>
  </si>
  <si>
    <t>Wackler Service GmbH &amp; Co.KG</t>
  </si>
  <si>
    <t>Dussmann &amp; Co KGaA</t>
  </si>
  <si>
    <t>gepe Gebäudedienste Peterhoff GmbH</t>
  </si>
  <si>
    <t>Peter Schneider Gebäudedienstleistungen GmbH&amp;Co.KG</t>
  </si>
  <si>
    <t>WISAG Gebäudereinigung</t>
  </si>
  <si>
    <t>Bogdol Gebäudemanagement GmbH</t>
  </si>
  <si>
    <t>GFG Gesellschaft für Gebäudedienst mbH</t>
  </si>
  <si>
    <t>Klüh Cleaning GmbH</t>
  </si>
  <si>
    <t>Gies Dienstleistungen GmbH</t>
  </si>
  <si>
    <t>Dorfner GmbH &amp; Co. KG</t>
  </si>
  <si>
    <t>Nr.</t>
  </si>
  <si>
    <t>Normstrategie</t>
  </si>
  <si>
    <t>Definition der Normstrategie:</t>
  </si>
  <si>
    <t>Ziel der Normstrategie:</t>
  </si>
  <si>
    <t>Eignung der Normstrategie:</t>
  </si>
  <si>
    <t>Generelle Beschaffungshebel:</t>
  </si>
  <si>
    <t>Verantwortlichkeiten</t>
  </si>
  <si>
    <t>Zielkonflikte</t>
  </si>
  <si>
    <t>Detaillierte Beschaffungshebel</t>
  </si>
  <si>
    <t>Beschaffungshebel_Prozessphase</t>
  </si>
  <si>
    <t>Beschaffungshebel_Handlungsempfehlung</t>
  </si>
  <si>
    <t>Prio</t>
  </si>
  <si>
    <t>Beschaffungsverhalten hinterfragen</t>
  </si>
  <si>
    <t>Respezifikation des Beschaffungsobjektes</t>
  </si>
  <si>
    <t>Bedarf</t>
  </si>
  <si>
    <t>Vergabe</t>
  </si>
  <si>
    <t>Vereinbarung von Vertragsstrafen</t>
  </si>
  <si>
    <t>Zulassen von Nebenangeboten</t>
  </si>
  <si>
    <t>Durchführung einer intensiven Marktbeobachtung und -analyse</t>
  </si>
  <si>
    <t>Substituierung der Leistung</t>
  </si>
  <si>
    <t>In Verlässlichkeit investieren</t>
  </si>
  <si>
    <t>Reduktion der Komplexität des Beschaffungsobjekts</t>
  </si>
  <si>
    <t>Standardisierung der Beschaffungsobjekte</t>
  </si>
  <si>
    <t>Vereinfachung des Beschaffungsobjektes durch den Verzicht auf individuelle Leistungsbestandteile.</t>
  </si>
  <si>
    <t>Gemeinsam nach Vorteilen suchen</t>
  </si>
  <si>
    <t>Regelmäßige kritische Prüfung der Höhe und Art des vorliegenden Bedarfs</t>
  </si>
  <si>
    <t>Bildung langfristiger Lieferantenbeziehungen</t>
  </si>
  <si>
    <t>Open-Book-Policy</t>
  </si>
  <si>
    <t>Schaffung von mehr Transparenz</t>
  </si>
  <si>
    <t>Intensiver Austausch von Informationen, um Asymmetrien zu vermeiden.</t>
  </si>
  <si>
    <t>Integrierte Planung und Steuerung</t>
  </si>
  <si>
    <t>Suche nach Substituten</t>
  </si>
  <si>
    <t>Fortwährende Beobachtung des Marktes</t>
  </si>
  <si>
    <t>Ausbau von eigenen Ressourcen und Kompetenzen</t>
  </si>
  <si>
    <t>Übernahme von Wissen aus der Lieferantenbeziehung in die eigene Organisation durch Implementierung eines strukturierten Wissensmanagements.</t>
  </si>
  <si>
    <t>Standards entwickeln</t>
  </si>
  <si>
    <t xml:space="preserve">Aufgrund der niedrigen Beschaffungsintensität und der mittleren Beschaffungsbedeutung sollte das untere bis mittlere Management mit der Steuerung der Strategie der Warengruppe bzw. des Beschaffungsvorhabens betraut werden. Zu entscheiden ist, ob ab einer bestimmten Wertgrenze das obere Management eingebunden werden soll. </t>
  </si>
  <si>
    <t>Suche nach Standardisierungsmöglichkeiten</t>
  </si>
  <si>
    <t>Nutzung von Standardverträgen</t>
  </si>
  <si>
    <t>Aufwandsarme Formulierung von Leistungsbeschreibungen</t>
  </si>
  <si>
    <t>Erneute Verwendung vergangener Leistungsbeschreibungen oder veröffentlichter Leistungsbeschreibungen bzgl. eines Industriestandards.</t>
  </si>
  <si>
    <t>Mittelfristige Bindung an den Lieferanten</t>
  </si>
  <si>
    <t>Aufwandsarme Interaktion mit dem Lieferanten</t>
  </si>
  <si>
    <t>Automatisieren der Lieferanten- und Bieterkommunikation durch IT-gestützte Plattformen und Verfahren. Reduktion des persönlichen Kontakts auf ein Mindestmaß. Rückgriff auf Prozessstandards und Einhaltung der Prozessdisziplin wo immer möglich.</t>
  </si>
  <si>
    <t>Reduktion der Bestell- und Lieferkosten</t>
  </si>
  <si>
    <t>Anbieten der Leistung in einem E-Katalog und Nutzung von Sammelbestellungen und –anlieferungen.</t>
  </si>
  <si>
    <t>Standardisierte Abfrage der Nutzerzufriedenheit</t>
  </si>
  <si>
    <t>Selektive Entscheidung treffen</t>
  </si>
  <si>
    <t>Bei den selektiven Entscheidungen muss insbesondere darauf geachtet werden, den Wettbewerb nicht in einem unverhältnismäßigen Maße einzuschränken.</t>
  </si>
  <si>
    <t>Selektive Entscheidung über Standardisierungen des Beschaffungsobjekts</t>
  </si>
  <si>
    <t>Komplexitätsreduktion</t>
  </si>
  <si>
    <t>Treffen der Make-or-Buy Entscheidung</t>
  </si>
  <si>
    <t>Entscheidung über den Aufbau eigener Ressourcen und Kompetenzen</t>
  </si>
  <si>
    <t>Kostenpartnerschaft entwickeln</t>
  </si>
  <si>
    <t>Moderater Aufwand bei Leistungsbeschreibungen und Verträgen</t>
  </si>
  <si>
    <t>Etablierung von Anreizsystemen</t>
  </si>
  <si>
    <t>Aufbau eigener Ressourcen und Kompetenzen</t>
  </si>
  <si>
    <t>Beschaffung effizient abwickeln</t>
  </si>
  <si>
    <t>Rückgriff auf standardisierte Beschaffungsobjekte</t>
  </si>
  <si>
    <t>Überprüfung der Nachfragenotwenigkeit</t>
  </si>
  <si>
    <t>Aufwandsarme Vertragserneuerung/Vertragsverlängerung</t>
  </si>
  <si>
    <t>Gewährung der Option der Vertragsverlängerung unter der Prämisse der jährlichen Überprüfung der Konditionen.</t>
  </si>
  <si>
    <t>Reduktion des Bestellaufwandes</t>
  </si>
  <si>
    <t>Vereinfachung und Verschlankung des Beschaffungsprozesses</t>
  </si>
  <si>
    <t>Reduktion des Arbeitsaufwandes im Beschaffungsprozess auf das nötige Mindestmaß.</t>
  </si>
  <si>
    <t>Strikte Einhaltung der Prozessvorgaben</t>
  </si>
  <si>
    <t>Durchsetzung der Prozessdisziplin zur Aufwandsvermeidung durch individuelle bzw. zusätzliche Verfahrensschritte.</t>
  </si>
  <si>
    <t>Lieferanten konsolidieren</t>
  </si>
  <si>
    <t>Vergabe von Rahmenverträgen (RV)</t>
  </si>
  <si>
    <t>Aufträge, die von Auftraggeber(n) an einen oder mehrere Bieter vergeben werden, können um die Bedingungen für nachfolgende Einzelaufträge, die während der Vertragslaufzeit vergeben werden sollen, erweitert werden. (Ziel: vereinfachte Vergabe der Einzelaufträge.)</t>
  </si>
  <si>
    <t>Multi-Lieferanten-Strategie</t>
  </si>
  <si>
    <t>Intensive Lieferantenstrukturanalyse</t>
  </si>
  <si>
    <t>Auslaufen lassen von bestehenden Verträgen</t>
  </si>
  <si>
    <t>Wettbewerb ausnutzen</t>
  </si>
  <si>
    <t>Durchführung von Mitarbeiterschulungen und Ressourcen-Akquise begleitet durch ein zentralisiertes Wissensmanagement zur Aufbewahrung der Erfahrungen aus vergangen/aktuellen Beschaffungsvorhaben.</t>
  </si>
  <si>
    <t>Zeitliche Befristung der Lieferantenverträge</t>
  </si>
  <si>
    <t>Detaillierte Formulierung der Leistungsbeschreibungen</t>
  </si>
  <si>
    <t>Detaillierte Formulierung und Anpassung der Verträge</t>
  </si>
  <si>
    <t>Genaue Beschreibung der eigenen Anforderungen. (Aufbauend auf Verträgen von vergangen Beschaffungsvorhaben).</t>
  </si>
  <si>
    <t>Teilautomatisierung der Lieferanten- und Bieterkommunikation</t>
  </si>
  <si>
    <t>Eine anfänglich sehr standardisierte und aufwandsarme, automatisierte Kommunikation im Vergabeverfahren und eine intensivierte z.T. auch persönliche Kommunikation nach Vertragsschluss.</t>
  </si>
  <si>
    <t>Grundlegende Marktbeobachtung und -analyse</t>
  </si>
  <si>
    <t>Erfassung von Informationen aus einfachen eigenen Recherchen, von Industrieverbänden oder durch Zukauf von Informationen von Marktforschungsinstituten unter Berücksichtigung der EU-Vergaberichtlinie 2014/24/EU Art. 39 Nr. 1 und des §28 VgV.</t>
  </si>
  <si>
    <t>Vorliegende Bewertung Extern</t>
  </si>
  <si>
    <t>Vorliegende Bewertung Intern</t>
  </si>
  <si>
    <t>Positionierung</t>
  </si>
  <si>
    <t>Dimension</t>
  </si>
  <si>
    <t>Wertgrenze Start</t>
  </si>
  <si>
    <t>Wertgrenze Ende</t>
  </si>
  <si>
    <t>Kürzel</t>
  </si>
  <si>
    <t>Ausprägung</t>
  </si>
  <si>
    <t>Externe Leistungsfähgikeit</t>
  </si>
  <si>
    <t>A3</t>
  </si>
  <si>
    <t>hoch</t>
  </si>
  <si>
    <t>A2</t>
  </si>
  <si>
    <t>mittel</t>
  </si>
  <si>
    <t>A1</t>
  </si>
  <si>
    <t>niedrig</t>
  </si>
  <si>
    <t>Interne Anforderungen und Leistungsfähigkeit</t>
  </si>
  <si>
    <t>B3</t>
  </si>
  <si>
    <t>B2</t>
  </si>
  <si>
    <t>B1</t>
  </si>
  <si>
    <t>Kombination</t>
  </si>
  <si>
    <t>A1B1</t>
  </si>
  <si>
    <t>A1B2</t>
  </si>
  <si>
    <t>A1B3</t>
  </si>
  <si>
    <t>A2B1</t>
  </si>
  <si>
    <t>A2B2</t>
  </si>
  <si>
    <t>A2B3</t>
  </si>
  <si>
    <t>A3B1</t>
  </si>
  <si>
    <t>A3B2</t>
  </si>
  <si>
    <t>A3B3</t>
  </si>
  <si>
    <t>WARENGRUPPENSTECKBRIEF ZUR BESCHAFFUNG VON REINIGUNGSMITTELN UND -DIENSTLEISTUNGEN</t>
  </si>
  <si>
    <t>Resultierende Normstrategie:</t>
  </si>
  <si>
    <t>Definition der Normstrategie</t>
  </si>
  <si>
    <t>Eignung der Normstrategie</t>
  </si>
  <si>
    <t>Ziel der Normstrategie</t>
  </si>
  <si>
    <t>Generelle Empfehlung (Beschaffungshebel)</t>
  </si>
  <si>
    <t>Score zur externen Leistungsfähigkeit (Beschaffungsmarkt):</t>
  </si>
  <si>
    <t>Score zu den internen Anforderungen und Fähigkeiten:</t>
  </si>
  <si>
    <t>UMSETZUNGSPLAN - CHECKLISTE</t>
  </si>
  <si>
    <t>Umsetzungsaspekt</t>
  </si>
  <si>
    <t>Maßnahmen zur Umsetzung</t>
  </si>
  <si>
    <t>Zeitliche Frist</t>
  </si>
  <si>
    <t xml:space="preserve">Abschluss aller Maßnahmen bis zum: </t>
  </si>
  <si>
    <t>0-Völlig unwichtig</t>
  </si>
  <si>
    <t>ZIELE UND AUSGANGSSITUATION IHRER ORGANISATION</t>
  </si>
  <si>
    <t>Flag</t>
  </si>
  <si>
    <t>BM</t>
  </si>
  <si>
    <t>ÖN</t>
  </si>
  <si>
    <t>SN</t>
  </si>
  <si>
    <t>Anforderungen und Fähigkeiten zur nachhaltigen Anwendung der Reinigungsmittel</t>
  </si>
  <si>
    <t>Anforderungen und Fähigkeiten zur nachhaltigen Herstellung</t>
  </si>
  <si>
    <t>Anforderungen und Fähigkeiten entlang der Lieferkette</t>
  </si>
  <si>
    <t>Allgemeine Anforderungen und Fähigkeiten zur Nachhaltigkeit bei Reinigungsdiensten</t>
  </si>
  <si>
    <t>Kategorie</t>
  </si>
  <si>
    <t>Skalenwert</t>
  </si>
  <si>
    <t>Anforderungen und Fähigkeiten entlang der Lieferkette bzgl. Reinigungsdiensten</t>
  </si>
  <si>
    <t>Anforderungen und Fähigkeiten zur nachhaltigen Anwendung von Reinigungsdiensten</t>
  </si>
  <si>
    <t>Anforderungen und Fähigkeiten zur nachhaltigen Herstellung von Reinigungsmitteln</t>
  </si>
  <si>
    <t>BESCHAFFUNGSMARKT - GEGENÜBERSTELLUNG DER ANFORDERUNGEN IHRER ORGANISATION UND DEN FÄHIGKEITEN DES BESCHAFFUNGSMARKTES</t>
  </si>
  <si>
    <t>Anforderungen ökologische Nachhaltigkeit</t>
  </si>
  <si>
    <t>Anforderungen soziale Nachhaltigkeit</t>
  </si>
  <si>
    <t>Fähigkeiten Beschaffungsmarkt</t>
  </si>
  <si>
    <t>Beschreibung</t>
  </si>
  <si>
    <t>Diese Kategorie enthält Anforderungen und Fähigkeiten zu den Themen Messbarkeit nachhaltiger Aspekte, Engagement bzgl. nachhaltiger Apekte, Weiterbildungsmöglichkeiten und der Vermeidung von Reputationsschäden.</t>
  </si>
  <si>
    <t>Diese Kategorie enthält Anforderungen und Fähigkeiten zu nachhaltigen Aspekten entlang der Lieferkette wie bspw. Nachhaltigkeit bei Unterauftragnehmern, nachhaltige Transporte/Verpackung/Entsorgung, Durchsetzung eines fairen Handels oder die gegenseitige Unterstützung bei der Umsetzung des Nachhaltigkeitsgedankens.</t>
  </si>
  <si>
    <t>Diese Kategorie enthält Anforderungen und Fähigkeiten zur nachhaltigen Anwendung von Reinigungsmitteln wie bspw. die Verwendung nachhaltiger Inhaltsstoffe, Möglichkeit einer geringen Dosierung, Abbaubarkeit der Mittel auf Reinigungsflächen und Schutz der Gesundheit des Reinigungspersonals.</t>
  </si>
  <si>
    <t>Diese Kategorie enthält Anforderungen und Fähigkeiten zur Herstellung der Reinigungsmittel wie bspw. die Integration benachteiligter Personen in den Herstellungsprozess, die nachhaltige Produktion der Reinigungsmittel oder die Einhaltung sozialer Standards (Mindestlohn, ILO-Kernarbeitsnormen).</t>
  </si>
  <si>
    <t>Anforderungen soziale  Nachhaltigkeit</t>
  </si>
  <si>
    <t>EMPFEHLUNGEN</t>
  </si>
  <si>
    <t>Das Bewertungsergebnis deutet darauf hin, dass die von Ihnen gestellten Anforderungen zur Verfolgung der ökologischen Nachhaltigkeit bei Reinigungsdiensten die Leistungsfähigkeit des Beschaffungsmarktes übersteigen. Daher kann empfohlen werden, eine intensivierte Markterkundung zu Identifikation alternativer Lieferanten oder von Substituten durchzuführen. Alternativ könnten die Fähigkeiten des Beschaffungsmarktes im Rahmen eines PCP/PPI-Verfahrens (vorkommerzielle Auftragsvergabe; öffenltiche Beschaffung von innovationen) durch eine engere Zusammenarbeit mit Ihrer Organisation erweitert werden.</t>
  </si>
  <si>
    <t xml:space="preserve">Das Bewertungsergebnis deutet darauf hin, dass die von Ihnen gestellten Anforderungen zur Verfolgung der ökologischen Nachhaltigkeit bei Reinigungsdiensten geringer sind als die Leistungsfähigkeit des Beschaffungsmarktes. Demnach könnte empfohlen werden, dass im Sinne der Signalwirkung öffentlicher Auftraggeber (öffentliche Auftraggeber als Vorbild für die Industrie) Ihre Anforderungen zur ökologischen Nachhaltigkeit erhöht werden. </t>
  </si>
  <si>
    <t xml:space="preserve">Das Bewertungsergebnis deutet darauf hin, dass die von Ihnen gestellten Anforderung zur Verfolgung der ökologischen Nachhaltigkeit bei Reinigungsdiensten der Leistungsfähigkeit des Beschaffungsmarketes entsprechen. Demnach könnte es empfehlenswert sein, gemeinsam mit den potentiellen Lieferanten Verbesserungspotentiale zu ökologisch nachhaltigen Reinigungsdiensten zu identifizieren, um die Verfolgung des Nachhaltigkeitsgedankens langfristig zu verbessern. </t>
  </si>
  <si>
    <t>Das Bewertungsergebnis deutet darauf hin, dass die von Ihnen gestellten Anforderungen zur Verfolgung der sozialen Nachhaltigkeit bei Reinigungsdiensten die Leistungsfähigkeit des Beschaffungsmarktes übersteigen. Daher kann empfohlen werden, eine engere Zusammenarbeit mit den potenziellen Lieferanten zur Verfolgung der sozialen Nachhaltigkeit anzustreben. Weiterhin könnte die Zusammenarbeit mit Organisationen/Vereinen zur Verfolgung der sozialen Nachhaltigkeit entlang der Lieferkette empfehlenswert sein.</t>
  </si>
  <si>
    <t>Ökologisch hoch</t>
  </si>
  <si>
    <t>Ökologisch niedrig</t>
  </si>
  <si>
    <t>gleich</t>
  </si>
  <si>
    <t>Sozial hoch</t>
  </si>
  <si>
    <t>Sozial niedrig</t>
  </si>
  <si>
    <t>Gleich</t>
  </si>
  <si>
    <t xml:space="preserve">Das Bewertungsergebnis deutet darauf hin, dass die von Ihnen gestellten Anforderungen zur Verfolgung der sozialen Nachhaltigkeit bei Reinigungsdiensten geringer sind als die Leistungsfähigkeit des Beschaffungsmarktes. Demnach könnte empfohlen werden, dass im Sinne der Signalwirkung öffentlicher Auftraggeber (öffentliche Auftraggeber als Vorbild für die Industrie) Ihre Anforderungen zur sozialen Nachhaltigkeit erhöht werden. </t>
  </si>
  <si>
    <t xml:space="preserve">Das Bewertungsergebnis deutet darauf hin, dass die von Ihnen gestellten Anforderung zur Verfolgung der sozialen Nachhaltigkeit bei Reinigungsdiensten der Leistungsfähigkeit des Beschaffungsmarketes entsprechen. Demnach könnte es empfehlenswert sein, gemeinsam mit den potentiellen Lieferanten Verbesserungspotentiale zu sozial nachhaltigen Reinigungsdiensten zu identifizieren, um die Verfolgung des Nachhaltigkeitsgedankens langfristig zu verbessern. </t>
  </si>
  <si>
    <t>Konsolidierte Anforderungen zur ökologischen Nachhaltigkeit</t>
  </si>
  <si>
    <t>Konsolidierte Leistungsfähigkeit des Beschaffungsmarktes</t>
  </si>
  <si>
    <t>Konsolidierte Anforderungen zur sozialen Nachhaltigkeit</t>
  </si>
  <si>
    <t>IMPLEMENTIERUNG DER NACHHALTIGEN BESCHAFFUNG VON REINIGUNGSDIENSTEN</t>
  </si>
  <si>
    <t>ANHANG ZU DEN ÖKOLOGISCHEN ANFORDERUNGEN</t>
  </si>
  <si>
    <t>ANHANG ZU DEN SOZIALEN ANFORDERUNGEN</t>
  </si>
  <si>
    <t>ANHANG ZUR LEISTUNGSFÄHIGKEIT DES BESCHAFFUNGSMARKTES</t>
  </si>
  <si>
    <t>Einstufung</t>
  </si>
  <si>
    <t>ANHANG ZUR LEISTUNGSFÄHIGKEIT DES EIGENEN ORGANISATION</t>
  </si>
  <si>
    <t>Gerber/Schellinger (2018)</t>
  </si>
  <si>
    <t>LEISTUNGSFÄHIGKEIT BEI DER IMPLEMENTIERUNG</t>
  </si>
  <si>
    <t>Führungsebene</t>
  </si>
  <si>
    <t>Strategisches Management</t>
  </si>
  <si>
    <t>Kommunikation</t>
  </si>
  <si>
    <t>Unternehmenskultur</t>
  </si>
  <si>
    <t>IT-Infrastruktur</t>
  </si>
  <si>
    <t>Anreize und Bedürfnisse</t>
  </si>
  <si>
    <t>Wie wollen Sie Kompetenzen die Kompetenzen Ihrer Organisation in Bezug auf das Strategische Management (inklusive den Bereichen Strategie-, Change- und Projektmanagement) verbessern und zur Implementierung einer nachhaltigen Beschaffung von Reinigungsdiensten anwenden?</t>
  </si>
  <si>
    <t>z.B. Vorhande Schulungen oder Vorgehensmodelle zur Strategieimplementierung</t>
  </si>
  <si>
    <t>z.B. durch klare Zielvorgaben der Führungsebene, regelmäßige Berichte,  Schaffung eines gemeinsamen Strategieverständnisses.</t>
  </si>
  <si>
    <t>Wie und mit welchen Maßnahmen wollen Sie die Implementierung einer nachhaltigen Beschaffung von Reinigungsdiensten in Ihrer Organisation kommunizieren?</t>
  </si>
  <si>
    <t>z.B. durch direkte Ansprache der internen und externen Anspruchsgruppen und durch die Entwicklung und Anwendung eines Kommunikationskonzepts.</t>
  </si>
  <si>
    <t>Wie und mit welchen Maßnahmen wollen Sie Ihre Organisationskultur hin zu einer veränderungswilligen Kultur in Bezug auf die Implementierung einer nachhaltigen Beschaffung von Reinigungsdiensten beeinflussen?</t>
  </si>
  <si>
    <t>z.B. durch gemeinsame Workshops und Schaffen einer Kultur des "am selben Strang Ziehens".</t>
  </si>
  <si>
    <t>Wie und mit welchen Maßnahmen wollen Sie eine notwendige IT-Infrastruktur schaffen um die Implementierung einer nachhaltigen Beschaffung von Reinigungsdiensten zu begünstigen?</t>
  </si>
  <si>
    <t>Wie und mit welchen Maßnahmen wollen Sie Anreizsysteme entwickeln/einführen, die die nachhaltige Beschaffung von Reinigungsdiensten durch Ihre Einkäufer belohnt?</t>
  </si>
  <si>
    <t>z.B. durch den Aufbau einer Datenbank mit Nachhaltigkeitskriterien zum Einkauf von Reinigungsdiensten und den Aufbau eines IT-gestützten Monitoring-Systems.</t>
  </si>
  <si>
    <t>z.B. durch Einführung eines Anreizsystems, welches nachhaltige Kriterien im Rahmen des Vergabeverfahrens belohnt.</t>
  </si>
  <si>
    <t>Fristbeginn für die Maßnahmen</t>
  </si>
  <si>
    <t>Fristende für die Maßnahmen</t>
  </si>
  <si>
    <t>Maßnahmen als Kurzantwort (zur Dokumentation, nicht mehr als 2-3 Sätze)</t>
  </si>
  <si>
    <t>Bedeutung</t>
  </si>
  <si>
    <t>Differenz ökologische Nachhaltigkeit / Beschaffungsmarkt</t>
  </si>
  <si>
    <t>Differenz soziale Nachhaltigkeit / Beschaffungsmarkt</t>
  </si>
  <si>
    <t>Empfehlung zu den ökologischen Anforderungen im Vergleich zum Beschaffungsmarkt</t>
  </si>
  <si>
    <t>Empfehlung zu den sozialen Anforderungen im Vergleich zum Beschaffungsmarkt</t>
  </si>
  <si>
    <t>Benennung des Beschaffungshebels</t>
  </si>
  <si>
    <t>Phase im Beschaffungsprozess</t>
  </si>
  <si>
    <t>Empfehlung zur Umsetzung</t>
  </si>
  <si>
    <t>BESCHAFFUNGSHEBEL IM DETAIL</t>
  </si>
  <si>
    <t>Zeilenbeschriftungen</t>
  </si>
  <si>
    <t>(Leer)</t>
  </si>
  <si>
    <t>Gesamtergebnis</t>
  </si>
  <si>
    <t>Anzahl von Normstrategie</t>
  </si>
  <si>
    <t>Leistungserbringung</t>
  </si>
  <si>
    <t>Prozessübergreifend</t>
  </si>
  <si>
    <t>Unterstützungsprozess</t>
  </si>
  <si>
    <t>NORMSTRATEGIE UND EMPFEHLUNGEN</t>
  </si>
  <si>
    <t>Antwort</t>
  </si>
  <si>
    <t>Kurzantwort</t>
  </si>
  <si>
    <t>Nachhaltigkeitspartnerschaft entwickeln</t>
  </si>
  <si>
    <t>Vorschlag Normstrategie</t>
  </si>
  <si>
    <t xml:space="preserve">Unter der Normstrategie „Beschaffungsverhalten hinterfragen“ versteht man das kritische Durchleuchten der eigenen Nachhaltigkeitsanforderungen an die Bedarfe und den Vergleich der Nachhaltigkeitsanforderungen der Bedarfsträger mit marktüblichen Reinigungsmitteln und Reinigungsleistungen. Durch eine verstärkte Kommunikation mit den Bedarfsträgern und einer etwaigen Respezifikation der Anforderungen soll die Nachfrage an den Markt angepasst werden. So kann Versorgungsengpässen entgangen werden. Die Respezifikation der Anforderungen wird durch den strategischen Einkauf in Zusammenarbeit mit den Bedarfsträgern initiiert. </t>
  </si>
  <si>
    <t>Die Normstrategie „Beschaffungsverhalten hinterfragen“ stellt vor diesem Hintergrund darauf ab, Kompetenzen und Ressourcen aufzubauen, um die eigenen Nachhaltigkeitsanforderungen an die Bedarfe steigern zu können.</t>
  </si>
  <si>
    <t>Es wird davon ausgegangen, dass auf dem Beschaffungsmarkt eine geringe Anzahl an Leis-tungserbringern (ermittelt durch die Marktbeobachtung) die Anforderungen der Bedarfsträger, welche für das operative Geschäft der Bedarfsträger entscheidend sind, erfüllt. Es ist ebenfalls möglich, dass das geforderte Beschaffungsobjekt noch nicht fertig entwickelt ist oder die Marktverfügbarkeit noch Zeit benötigt.</t>
  </si>
  <si>
    <t xml:space="preserve">Respezifikation des Beschaffungsobjektes, Sicherstellung von Kosten-, Qualitäts- und Nachhaltigkeitstransparenz, Reduktion der Beschaffungskritikalität, Reduktion des Versorgungsrisikos, Beschaffungsobjekte substituieren. </t>
  </si>
  <si>
    <t xml:space="preserve">Aufgrund des hohen Handlungsbedarfes ist das obere Management mit der Steuerung der Strategie der Warengruppe- bzw. des Beschaffungsvorhabens zu betrauen. Dies sollte in Zusammenarbeit mit den hierdurch betroffenen Fachabteilungen/Bedarfsträgern geschehen.  </t>
  </si>
  <si>
    <t>Die Normstrategie „Beschaffungsverhalten hinterfragen“ fördert das Nachhaltigkeitslevel mit Hilfe von Respezifikation der Anforderungen. Allerdings muss diese Strategieoption gerade im Hinblick auf langfristige Lieferverträge die regelmäßige Öffnung des Wettbewerbes berücksichtigen. Dies gilt auch bei nachhaltigen Innovationen, die durch den öffentlichen Auftraggeber angestoßen wurden. Hierbei sind monopolistische Situationen zu vermeiden. Der Zielkonflikt besteht somit mit dem Ziel der Wettbewerbsförderung.</t>
  </si>
  <si>
    <t>Verstärkte Kommunikation mit den Bedarfsträgern, um Möglichkeiten der Integration von Nachhaltigkeitskriterien zu erkunden.</t>
  </si>
  <si>
    <t>Yun et al. (2019)</t>
  </si>
  <si>
    <t>Nachhaltige Beschaffungsstrategie</t>
  </si>
  <si>
    <t>Erarbeitung einer Beschaffungsstrategie mit konkreten Nachhaltigkeitsverankerungen</t>
  </si>
  <si>
    <t>Vereinbarung von Strafen in den Vertragsunterlagen bei Nichteinhaltung der Nachhaltigkeitskriterien</t>
  </si>
  <si>
    <t>Zimmer et al. (2016)</t>
  </si>
  <si>
    <t>Zulassen von Nebenangeboten (unter Einhaltung des § 35 VgV) im Rahmen des Vergabeverfahrens um etwaige neue Produkte und Dienstleistungen am Markt zu nutzen.</t>
  </si>
  <si>
    <t>UN-Report (2017)</t>
  </si>
  <si>
    <t>Sicherstellung der Kosten-, Qualitäts- und Nachhaltigkeitstransparenz</t>
  </si>
  <si>
    <t>Regelmäßige Auswertung der Kosten, Qualität und der Nachhaltigkeit der gelieferten Leistungen.</t>
  </si>
  <si>
    <t>Nachhaltiger Warengruppenkatalog</t>
  </si>
  <si>
    <t>Erarbeitung eines Warengruppenkataloges mit Nachhaltigkeitskriterien für Reinigungsmittel und Reinigungsleistungen</t>
  </si>
  <si>
    <t>Ständige und systematische Marktbeobachtung und -analyse nach nachhaltigen Reinigungsmitteln und -leistungen unter Berücksichtigung der EU-Vergaberichtlinie 2014/24/EU Art. 39 Nr. 1 und des §28 VgV.</t>
  </si>
  <si>
    <t>Durchführung eines Produkt-/Leistungs-Benchmarks</t>
  </si>
  <si>
    <t>Identifikation ähnlicher Reinigungsleistungen im Rahmen der Marktbeobachtung und -analyse</t>
  </si>
  <si>
    <t>Ersetzen des Reinigungsmittels, -geräts oder der Reinigungsdienstleistung durch eine Leistung, für die mehrere Anbieter lieferfähig sind.</t>
  </si>
  <si>
    <t>Überprüfung der Möglichkeiten zur Eigenleistung</t>
  </si>
  <si>
    <t>Durch eigene Ressourcen und Kompetenzen die Reinigungsleistung selbst erfüllen und lediglich Reinigungsmittel zukaufen</t>
  </si>
  <si>
    <t xml:space="preserve">Unter der Normstrategie „Investition in Verlässlichkeit“ versteht man die Sicherstellung der Versorgung mit Reinigungsmitteln und Reinigungsleistungen auf mittlerem Nachhaltigkeitslevel durch vorhandene ausgewählte Leistungserbringer. Die gleichzeitige Suche nach Substituten soll langfristig das Nachhaltigkeitslevel erhöhen. </t>
  </si>
  <si>
    <t xml:space="preserve">Die Normstrategie „Investition in Verlässlichkeit“ zielt daher darauf ab, die eigenen Nachhaltigkeitsanforderungen an die Reinigungsbedarfe zu erhöhen, die Anbietermacht durch Suche nach Substituten zu begrenzen und damit den Wettbewerb zu fördern. </t>
  </si>
  <si>
    <t>Es wird davon ausgegangen, dass aufgrund des hohen Versorgungsrisikos auf dem Beschaffungsmarkt wenige oder lediglich ein einzelner Anbieter die erforderlichen Reinigungsmittel, -geräte oder -dienstleistungen auf hohem Nachhaltigkeitslevel erbringen kann oder das Beschaffungsobjekt noch nicht marktreif ist. Des Weiteren wird davon ausgegangen, dass ein mittlerer Bedarf an eigenen Ressourcen und Kompetenzen und moderate interne Vorgaben vorliegen.</t>
  </si>
  <si>
    <t>Intensive Suche nach Substituten und neuen potentiellen Lieferanten/Reinigungsdienstleistern durch umfassende Beschaffungsmarkterkundung, Reduktion der Komplexität, verstärkte Lieferantenkontrolle, Make or Buy Entscheidung treffen.</t>
  </si>
  <si>
    <t xml:space="preserve">Die Steuerung der Strategie der Warengruppe bzw. des Beschaffungsvorhaben durch das mittlere bzw. obere Management der strategischen Beschaffung in enger Zusammenarbeit mit den Fachbereichen für Reinigung. Einbinden des oberen Managements beim Verbindungsaufbau mit dem potentiellen Leistungserbringer um eine angemessene Basis für die künftige Leistungserbringerbeziehung zu schaffen. </t>
  </si>
  <si>
    <t>Bei der Normstrategie „Investition in Verlässlichkeit“ ist darauf zu achten, dass durch die langfristig angelegte Beziehung zum Leistungserbringer der Wettbewerb nicht übermäßig eingeschränkt wird. Hierbei ist zu berücksichtigen, dass es trotz der engen Assoziation mit dem Leistungserbringer anderen Marktteilnehmern ermöglicht sein muss zu entsprechender Zeit den Markt zu betreten. Bei Investitionen in die Verlässlichkeit eines oder weniger Leistungserbringer muss auch das Verbot staatlicher Beihilfen (§107 AEUV) berücksichtigt werden. Es besteht somit ein mögliches Konfliktfeld mit dem konstitutiven Ziel der Wettbewerbsförderung.</t>
  </si>
  <si>
    <t>Beschaffung der Einzelbestandteile des Reinigungsmittels und/oder der Dienstleistung (Entbündelung der Leistung) zur weiteren Öffnung des Bieterkreises, der Förderung des Wettbewerbs und der Erhöhung des Nachhaltigkeitsanforderungen. Hinterfragen der Beschaffung komplexitätstreibender Leistungsbestandteile.</t>
  </si>
  <si>
    <t>Ausgestaltung von längerfristigen und engen Beziehungen zu Lieferanten/ Reinigungsdienstleistern</t>
  </si>
  <si>
    <t>Abschluss längerfristiger Verträge mit engmaschiger Lieferantenkontrolle zur Gewährleistung der Einhaltung der Nachhaltigkeitskriterien.</t>
  </si>
  <si>
    <t>Anstoß zur Weiterentwicklung</t>
  </si>
  <si>
    <t>Know-how der Anbieter als Anstoß zu Weiterentwicklung der eigenen Organisation nutzen.</t>
  </si>
  <si>
    <t>Seuring/ Müller (2008)</t>
  </si>
  <si>
    <t>Intensive Suche nach Substituten und neuen Lieferanten/ Reinigungsdienstleistern</t>
  </si>
  <si>
    <t>Durchführung von intensiven und systematischen Marktbeobachtungen und -analysen, auch hinsichtlich der Bedürfnisbefriedigung anderer Organisationen mit ähnlichen Nachhaltigkeitsanforderungen.</t>
  </si>
  <si>
    <t>Entscheidung, ob die gewünschte Reinigungsleistung auch selbst erbracht werden kann</t>
  </si>
  <si>
    <t>Durch den Aufbau eigener Ressourcen/Kompetenzen die Möglichkeit zur Eigenerbringung der Reinigungsdienstleistung zu schaffen, um das Versorgungsrisiko zu vermeiden und die Leistungsfähigkeit der Bedarfsträger sicherzustellen.</t>
  </si>
  <si>
    <t xml:space="preserve">Unter der Normstrategie „Gemeinsam nach Vorteilen suchen“ versteht man die Sicherstellung der Versorgung mit Reinigungsmitteln und Reinigungsleistungen auf hohem Nachhaltigkeitslevel durch längerfristig angelegte Partnerschaften aufgrund von natürlichen oder organisationsbedingten Knappheiten. </t>
  </si>
  <si>
    <t>Die Normstrategie „Gemeinsam nach Vorteilen suchen“ zielt daher darauf ab, wechselseitiges Engagement zwischen Leistungserbringer und Beschaffer zu fördern, ein vertrauensvolles Verhältnis zu etablieren, eigene Ressourcen und Kompetenzen aufzubauen und die Nachhaltigkeitspotenziale auszuschöpfen.</t>
  </si>
  <si>
    <t xml:space="preserve">Es wird davon ausgegangen, dass auf dem Beschaffungsmarkt wenige oder lediglich ein einzelner Lieferant die Reinigungsmittel, -geräte oder -dienstleistungen auf hohem Nachhaltigkeitslevel anbietet. Des Weiteren wird davon ausgegangen, dass die Nachhaltigkeitsanforderungen des eigenen Bedarfes hoch sind. </t>
  </si>
  <si>
    <t xml:space="preserve">Bildung von langfristigen Innovations-/ Nachhaltigeitspartnerschaften, Aufbau von eigenen Ressourcen und Kompetenzen, Durchführen einer detaillierten Markterkundung, Standardisierung der Beschaffungsobjekte, Open Book Policy, geringer Automatisierungsgrad im Lieferantenmanagement, Enge Zusammenarbeit mit dem Zulieferer. </t>
  </si>
  <si>
    <t>Aufgrund der hohen Beschaffungsintensität und -bedeutung sollte das obere Management der Vergabestelle eingebunden werden. Dies geschieht in enger Zusammenarbeit mit den betroffenen Fachabteilungen/Bedarfsträgern. Es ist darauf zu achten, dass auch die obere Führungsebene des Leistungserbringers eingebunden wird, um eine angemessene gemeinsame Arbeitsbasis zu schaffen.</t>
  </si>
  <si>
    <t>Da es sich bei der Prämisse „Gemeinsam nach Vorteilen suchen“ um den Aufbau einer langfristigen und intensiven Leistungserbringerbeziehung handelt, sollte darauf geachtet werden, den Wettbewerb nicht in einem größeren Umfang als nötig zu beschränken. Hierbei ist zu beachten, dass es trotz der engen Assoziation mit dem Leistungserbringer anderen Marktteilnehmern ermöglicht sein muss, zu entsprechender Zeit den Markt zu betreten. Lediglich die Innovationspartnerschaft (§19 VgV) wird explizit im geltenden Recht erwähnt und somit ist bei engen Kooperationen stets auf die Einhaltung der Rechtsnormen zu achten.</t>
  </si>
  <si>
    <t>Vereinfachung des Beschaffungsobjektes durch den Verzicht auf individuelle Leistungsbestandteile, um mehr Anbieter zu erreichen.</t>
  </si>
  <si>
    <t xml:space="preserve">Es wird davon ausgegangen, dass auf dem Beschaffungsmarkt wenige oder lediglich ein einzelner Lieferant/Dienstleister die Reinigungsmittel, -geräte oder -dienstleistungen auf hohem Nachhaltigkeitslevel anbietet. Des Weiteren wird davon ausgegangen, dass die Nachhaltigkeitsanforderungen des eigenen Bedarfes hoch sind. </t>
  </si>
  <si>
    <t>Überwachung der Beschaffungsmenge hinsichtlich des tatsächlich benötigten Bedarfes, um gegebenenfalls eine niedrigere Bedeutung oder Intensität des Beschaffungsvorhabens zu realisieren.</t>
  </si>
  <si>
    <t>Schuh et al. (2008)</t>
  </si>
  <si>
    <t>Entwicklung von nicht am Markt verfügbaren und sehr bedarfsspezifischen Reinigungsleistungen evtl. über eine Innovationspartnerschaft unter Berücksichtigung von §19 VgV.</t>
  </si>
  <si>
    <t>Einsatz anforderungsgerechter Anforderungen in Leistungsbeschreibungen</t>
  </si>
  <si>
    <t>Detaillierte Leistungsbeschreibung inkl. hoher Nachhaltigkeitsanforderungen zur Sicherstellung der bedarfsspezifischen Versorgung.</t>
  </si>
  <si>
    <t>Igarashi et al. (2015)</t>
  </si>
  <si>
    <t>Intensive Interaktion mit dem Lieferanten/Reinigungsdienstleister</t>
  </si>
  <si>
    <t>Regelmäßige, intensive und persönliche Interaktion mit dem Reinigungsmittellieferanten bzw. Reinigungsdienstleister. Die automatisierte Kommunikation ist so weit wie möglich zu vermeiden.</t>
  </si>
  <si>
    <t>Gemeinsame Analyse von Nachhaltigkeitspotentialen mit dem Reinigungsmittellieferanten bzw. Reinigungsdienstleister.</t>
  </si>
  <si>
    <t>Gemeinsame Identifikation von prozessualen und produktionstechnischen Nachhaltigkkeitspotentialen zu beidseitigem Nutzen.</t>
  </si>
  <si>
    <t>Intensive und systematische Suche nach Reinigungsmitteln und Reinigungsdienstleistungen mit geringerem Versorgungsrisiko, die ebenso nachhaltig sind. Dies kann den Wettbewerb fördern.</t>
  </si>
  <si>
    <t>Systematische und strukturierte Marktbeobachtung und -analyse zur Identifikation von Mitbewerbern und deren Weg zur nachhaltigen Bedürfnisbefriedigung. Dadurch Reduktion des Versorgungsrisikos und Stärkung des Wettbewerbs.</t>
  </si>
  <si>
    <t>Unter der Normstrategie „Standards entwickeln“ versteht man die Vereinfachung der Vorbereitung, Durchführung und Nachbereitung der Beschaffungsaufgaben von Reinigungsmitteln und -dienstleistungen auf mittlerem Nachhaltigkeitslevel durch die Implementierung von Nachhaltigkeitsstandards bzgl. der zu beschaffenden Reinigungsmittel, -geräte und -dienstleistungen.</t>
  </si>
  <si>
    <t>Die Normstrategie „Standards entwickeln“ stellt vor diesem Hintergrund darauf ab, die Effizienz in den Prozessen (z.B. im Vergabeverfahren oder während der Vertragslaufzeit) und die Nachhaltigkeit der Reinigungsdienstleistungen so stark wie möglich zu erhöhen. Durch Standardisierung der Reinigungsdienstleistungen und Prozesse, sollen die internen Möglichkeiten zur Beschaffung nachhaltiger Leistungen aufgebaut werden.</t>
  </si>
  <si>
    <t>Es wird davon ausgegangen, dass auf dem Beschaffungsmarkt eine mittlere Anzahl von Leis-tungserbringern standardisiert nachhaltige Reinigungsmittel und Reinigungsdienstleistungen mit individuellen Leistungsanteilen anbietet.</t>
  </si>
  <si>
    <t xml:space="preserve">Hoher prozessualer Automatisierungsgrad, Traditionelle Interaktion mit dem Lieferanten (arm´s length), Suche nach Standardisierungsmöglichkeiten bzgl. des Beschaffungsobjektes (Industriestandards), Fokussierung von mittlerem Nachhaltigkeitslevel und niedrigen Prozesskosten, Verwendung vorausgewählter und erprobter Zulieferer.  </t>
  </si>
  <si>
    <t>Die Standardisierung von Reinigungsmitteln und -dienstleistungen hat zur Folge, dass ein standardisiertes Produkt mit individuellen Anteilen weiter vereinheitlicht wird und hierdurch ein höheres Nachhaltigkeitslevel sowie die Realisierung von Skaleneffekten in der Beschaffung ermöglicht werden. Allerdings muss sich diese Strategieoption die Waage halten mit der Anforderung der Bedarfsdeckung und zur Teilhabe an Innovationszyklen der Reigungsbranche. Entsprechend muss geprüft werden, inwieweit die Prinzipien der Standardisierung im Zielkonflikt mit der Nachhaltigkeitsförderung und Bedarfsdeckung stehen. Des Weiteren ist denkbar, dass gerade beim Rückgriff auf Industriestandards, die Produkte von größeren Unternehmen (die die notwendige Marktmacht besitzen einen Standard zu streuen) bevorzugt werden. Dies kann im Konflikt zum konstitutiven Ziel der KMU-Förderung stehen.</t>
  </si>
  <si>
    <t>Überprüfung der Möglichkeit die zu beschaffenden Reinigungsmittel/-dienstleistungen durch Industriestandard-Produkte oder Dienstleistungen zu ersetzen, die ebenfalls die Bedürfnisse der Bedarfsträger erfüllen und einen größeren Bieterkreis ansprechen (Verzicht auf individuelle Leistungsanteile).</t>
  </si>
  <si>
    <t>Aufwandsarme Formulierung der Verträge durch Aufbereitung vergangener Ausschreibungen</t>
  </si>
  <si>
    <t xml:space="preserve">Hoher prozessualer Automatisierungsgrad, Traditionelle Interaktion mit dem Lieferanten/Reinigungsdienstleister (arm´s length), Suche nach Standardisierungsmöglichkeiten bzgl. des Beschaffungsobjektes (Industriestandards), Fokussierung von mittlerem Nachhaltigkeitslevel und niedrigen Prozesskosten, Verwendung vorausgewählter und erprobter Zulieferer.  </t>
  </si>
  <si>
    <t>Abschluss von mittelfristigen Verträgen zur Sicherstellung der Versorgungssicherheit auf niedrigem Nachhaltigkeitslevel bei gleichzeitiger Flexibilität zum Lieferantenwechsel beim Ersetzen des Reinigungsmittels/ der Reinigungsdienstleistung (durch eine standardisierte Ausführung auf höherem Nachhaltigkeitslevel).</t>
  </si>
  <si>
    <t>Implementierung einer IT-gestützten Plattform zur Zufriedenheitsbewertung der nachhaltigen Reinigungsleistung.</t>
  </si>
  <si>
    <t>Unter der Normstrategie „Selektive Entscheidung treffen“ versteht man das Erfordernis, situationsabhängig über die Bedeutung der Nachhaltigkeit, der Intensität der Leistungserbringerbeziehungen, der Kostenreduktion und der Nachfragenotwendigkeit entschieden zu müssen.</t>
  </si>
  <si>
    <t xml:space="preserve">Die Normstrategie „Selektive Entscheidung treffen“ zielt daher darauf ab, das Nachhaltigkeitslevel zu erhöhen, die Versorgungsrisiken zu verringern, die Leistungserbringerbeziehungen je nach Anwendungsfall zu intensivieren oder zu lockern, die prozessuale Effizienz zu steigern sowie Produkte und Dienstleistungen nach Möglichkeit zu standardisieren. </t>
  </si>
  <si>
    <t>Es wird davon ausgegangen, dass auf dem Beschaffungsmarkt einige wenige Anbieter Reinigungsmittel und -dienstleistungen auf mittlerem Nachhaltigkeitslevel anbieten und das Beschaffungsobjekt fertig entwickelt ist. Des Weiteren wird davon ausgegangen, dass ein mittlerer Bedarf an eigenen Ressourcen und Kompetenzen zur nachhaltigen Beschaffung besteht und moderate interne Vorgaben vorliegen.</t>
  </si>
  <si>
    <t>Selektive Entscheidung über die Nachhaltigkeit des Beschaffungsobjektes, Selektive Entscheidung zwischen kurz und langfristigen Verträgen, Make or Buy Entscheidung treffen (i.V.m. Entscheidung über den Aufbau eigener Ressourcen und Kompetenzen)</t>
  </si>
  <si>
    <t>Das untere bis mittlere Management sollte die Steuerung der Strategie der Warengruppe bzw. des Beschaffungsvorhaben übernehmen. Die Zusammenarbeit mit den betroffenen Fachabteilungen/Bedarfsträgern wird auch hier empfohlen.</t>
  </si>
  <si>
    <t>Ersetzen des zu beschaffenden Reinigungsmittels oder der Reinigungsdienstleistung durch einen Industriestandard (der Aufwand zum Rückgriff auf ein standardisiertes Produkt oder eine Dienstleistung sollte aber gerechtfertigt sein und der Wettbewerb am Markt gefördert werden).</t>
  </si>
  <si>
    <t>Modifikation des Anforderungsprofils durch Verringerung der individuellen Anteile und Entbündelung der Leistung (z.B. Beschaffung Reinigungsmittel und Dienstleistung getrennt voneinander). Hierbei ist eine Überprüfung erforderlich, ob die neue Modifikation den Anforderungen der Bedarfsträger noch gerecht wird.</t>
  </si>
  <si>
    <t>Formulierung geeigneter Kriterien</t>
  </si>
  <si>
    <t>Formulierung geeigneter, dem Entwicklungsstand auf dem Markt entsprechender und auf die Leistung passende Nachhaltigkeitskriterien, die über die Verwendung von Umweltzeichen hinausgehen.</t>
  </si>
  <si>
    <t>Nutzung von Nachhaltigkeitsdaten</t>
  </si>
  <si>
    <t>Strukturierte und intensive Marktbeobachtung und -analyse, um Nachhaltigkeitsmöglichkeiten erkennen und veröffentlichte Kennzahlen bewerten zu können.</t>
  </si>
  <si>
    <t>Klärung, ob die eigenen Kompetenzen und Ressourcen zur Eigenerbringung der Reinigungsdienstleistung ausreichen oder aufgebaut werden sollten. Treffen einer Entscheidung zur Eigenleistung oder zum Fremdbezug der Leistung.</t>
  </si>
  <si>
    <t>Aufbau eigener Ressourcen und Kompetenzen in Form von Nachhaltigkeitsschulungen oder Neueinstellungen, um die Intensität der Beschaffung zu reduzieren.</t>
  </si>
  <si>
    <t xml:space="preserve">Unter der Normstrategie „Nachhaltigkeitspartnerschaft entwickeln“ versteht man die Sicherstellung der Verfügbarkeit von Reinigungsmitteln und -dienstleistungen auf hohem Nachhaltigkeitslevel durch die Fokussierung ausgewählter Leistungserbringerbeziehungen und die Diversifizierung der Beschaffung auf einige wenige Anbieter in mittelfristigen Partnerschaften. </t>
  </si>
  <si>
    <t xml:space="preserve">Die Normstrategie „Nachhaltigkeitspartnerschaft entwickeln“ zielt daher darauf ab, die kurz- und mittelfristige Verfügbarkeit auf mittlerem Nachhaltigkeitslevel sicherzustellen und den eigenen Einfluss auf dem Leistungserbringermarkt auszubauen, damit spätere Nachhaltigkeitspotentiale ausgenutzt werden können. </t>
  </si>
  <si>
    <t>Es wird davon ausgegangen, dass auf dem Beschaffungsmarkt einige Leistungserbringer zur Verfügung stehen, die Reinigungsmittel und -dienstleistungen auf mittlerem Nachhaltigkeitslevel anbieten. Der eigene Bedarf an Kompetenzen und Ressourcen und die internen Anforderungen sind groß.</t>
  </si>
  <si>
    <t>Beschaffungsprozess auf Nachhaltigkeit fokussieren, geringer Automatisierungsgrad in der Lieferanteninteraktion, Etablierung von Anreizsystemen für die Reinigungsdienstleister zu höheren Nachhaltigkeitsambitionen, Aufbau eigener Ressourcen und Kompetenzen, Nutzung der Kompetenzen des Reinigungsmittellieferanten/Reinigungsdienstleisters</t>
  </si>
  <si>
    <t xml:space="preserve">Aufgrund der hohen Beschaffungsintensität und der mittleren Beschaffungsbedeutung sollte das mittlere bis obere Management mit der Steuerung der Strategie der Warengruppe bzw. des Beschaffungsvorhabens betraut werden. Bei den Leistungserbringern ist darauf zu achten, dass diese die obere Führungsebene einbinden, um eine solide Basis der Zusammenarbeit zu schaffen. </t>
  </si>
  <si>
    <t>Wenn durch Anwendung der Normstrategie „Nachhaltigkeitspartnerschaft eingehen“ Leistungserbringer zusammengefasst werden, um ein höheres Nachhaltigkeitslevel und Skaleneffekte durch ein größeres Beschaffungsvolumen zu realisieren, müssen dennoch die Anforderungen zur Förderung von KMU berücksichtigt werden. Diese könnten gegebenenfalls die erhöhten zusammengefassten Mengen nicht durch ihre Kapazitäten bereitstellen und würden so aus dem Bieterkreis ausscheiden. In diesem Zuge gilt es ebenfalls den Wettbewerb durch die mittelfristigen Leistungserbringerbeziehungen auf dem Markt nicht unnötig zu beschränken und den Zutritt von Mitbewerbern angemessen zu gewährleisten.</t>
  </si>
  <si>
    <t>Vereinfachung des Beschaffungsobjektes durch den Verzicht auf individuelle Leistungsbestandteile, um mehr Nachhaltigkeit zu ermöglichen.</t>
  </si>
  <si>
    <t>Nutzung von Bestandteilen von Leistungsbeschreibungen und Verträgen für mehrere Lieferanten/Reinigungsdienstleister und/oder Beschaffungsobjekte.</t>
  </si>
  <si>
    <t>Etablierung eines Anreizsystems zur Weiterentwicklung der Reinigungsdienstleister  im Rahmen der vorliegenden rechtlichen Normen, um die definierte Produktnachhaltigkeit zu gewährleisten.</t>
  </si>
  <si>
    <t>Nutzung von Kompetenzen der Lieferanten/Reinigungsdienstleister</t>
  </si>
  <si>
    <t>Aufbau eines systematischen Wissensmanagement zum Transfer des Lieferantenwissens, welches durch die mittelfristigen Verträge zugänglich wird, zu den eigenen Fähigkeiten und Kompetenzen zur nachhaltigen Reinigung.</t>
  </si>
  <si>
    <t>Regelmäßige, persönliche Interaktion mit den Lieferanten/Reinigungsdienstleister</t>
  </si>
  <si>
    <t>Intensivierung der Lieferanteninteraktion, um mögliche Innovationen und Markttrends bzgl. nachhaltiger Reinigung zu identifizieren.</t>
  </si>
  <si>
    <t>Durchführung von Mitarbeiterschulungen, um es der Fachabteilung künftig zu ermöglichen Reinigungen eigenständig zu vorzunehmen. </t>
  </si>
  <si>
    <t>Unter der Normstrategie „Beschaffung effizient abwickeln“ versteht man die Vorbereitung, Durchführung und Nachbereitung der Beschaffungsaufgaben von Reinigungsmitteln und -dienstleistungen auf niedrigem Nachhaltigkeitslevel zu möglichst geringen Prozesskosten.</t>
  </si>
  <si>
    <t>Die Normstrategie „Beschaffung effizient abwickeln“ zielt vor diesem Hintergrund darauf ab, die Prozesskosten (z.B. im Vergabeverfahren oder während der Vertragslaufzeit mit dem oder den bezuschlagten Bietern) so gering wie möglich zu halten und den benötigten Bedarf bei zumindest niedrigem Nachhaltigkeitslevel zu einem möglichst geringen Preis so aufwandsarm wie möglich zu beschaffen.</t>
  </si>
  <si>
    <t>Es wird davon ausgegangen, dass auf dem Beschaffungsmarkt eine Vielzahl von Leistungserbringern Reinigungsmittel und Reinigungsdienstleistungen auf niedrigem Nachhaltigkeitslevel anbieten. Der vorliegende Markt- bzw. Industriestandard bestimmt die angebotenen Produkte und Dienstleistungen.</t>
  </si>
  <si>
    <t xml:space="preserve">Standardisierung des Reinigungsmittels und der Reinigungsleistung, Standardisierung des Beschaffungsprozesses, traditionelle Interaktion mit dem Lieferanten/Reinigungsdienstleister (armslength), Reduktion der Bestellkosten, Reduzierung bürokratischer Anforderungen im Beschaffungsprozess </t>
  </si>
  <si>
    <t xml:space="preserve">Aufgrund der niedrigen Beschaffungsintensität und -bedeutung sollte die Steuerung der Strategie der Warengruppe bzw. des Beschaffungsvorhabens durch die Mitarbeiter der strategischen Beschaffung in Zusammenarbeit mit den betroffenen Fachabteilungen/Bedarfsträgern stattfinden. Zu entscheiden ist, dass ab einer bestimmten Wertgrenze das untere Management eingebunden wird. </t>
  </si>
  <si>
    <t>Die effiziente Abwicklung der Beschaffung hat zur Folge, dass Prozesse vereinfacht und automatisiert werden, Reinigungsmittel und -dienstleistungen standardisiert werden und damit Effizienzvorteile durch einen geringeren Ressourceneinsatz und niedrigere Einstandspreise erzielt werden. Demnach kann diese Strategie einen Beitrag zur Reduktion der Prozesskosten und der beschaffungsbezogenen Kosten leisten. Allerdings muss sich diese Strategieoption die Waage halten mit den Anforderungen zur Nachhaltigkeit und zur Förderung von KMU. Zu beachten ist, dass mit zunehmender Automatisierung und Standardisierung und zunehmender Verschlankung der Prozesse keine leistungsindividuellen Nachhaltigkeitsanforderungen mehr berücksichtigt werden. Zudem können bei gleichzeitiger Mengenbündelung auf einen bzw. wenige Anbieter tendenziell nur größere Leistungserbringer den notwendigen kommunikativen, technischen und mengenmäßigen Anforderungen gerecht werden.</t>
  </si>
  <si>
    <t>Nutzung von Industriestandards/Umweltzeichen und Verzicht auf individualisierte Leistungsbestandteile.</t>
  </si>
  <si>
    <t>Überprüfung, ob der Bedarf wirklich besteht und eine Beschaffung notwendig ist (Vermeidungsstrategie, bei sehr niedriger Beschaffungsintensität und -bedeutung kann eine dezentrale Beschaffung sinnvoll sein).</t>
  </si>
  <si>
    <t>Erneute Nutzung vergangener Leistungsbeschreibungen (auch anderer Dienststellen bzw. der Fachabteilungen/Bedarfsträger) und existierender Leistungsbeschreibungen aus der TED-Datenbank nach kritischer Prüfung.</t>
  </si>
  <si>
    <t>Möglichst aufwandsarme Formulierung von Verträgen</t>
  </si>
  <si>
    <t>Nutzung von Verträgen aus vergangenen Aufträgen oder Nutzung von Standardverträgen</t>
  </si>
  <si>
    <t>Bereitstellung der Beschaffungsobjekte über einen zentralen Katalog.</t>
  </si>
  <si>
    <t>Implementierung des höchstmöglichen Grades an automatisierter Bieter bzw. Lieferantenkommunikation durch IT-Verfahren wie z.B. die eVergabe, eAkte, eInvoicing.</t>
  </si>
  <si>
    <t>Unter der Normstrategie „Lieferanten konsolidieren“ versteht man die Verteilung der Beschaffungsmenge der Reinigungsmittel und -dienstleistungen auf mittlerem Nachhaltigkeitslevel auf eine geringere Anzahl an Leistungserbringern mit dem Ziel das Nachhaltigkeitslevel zu erhöhen, Prozesskosten, Wechselkosten und Einkaufspreise zu reduzieren.</t>
  </si>
  <si>
    <t>Die Normstrategie „Lieferanten konsolidieren“ stellt darauf ab, die Prozesskosten (z.B. mit Blick auf die Verwaltung und Erneuerung der Vielzahl von Verträgen mit einzelnen Leistungserbringern) so gering wie möglich zu halten, um Nachhaltigkeitspotentiale ausschöpfen zu können. Unterstellt wird: „Zu viele Leistungserbringer für unkritische Umfänge binden Ressourcen, lenken vom wirklich Wichtigen ab“. Bedeutsam ist für den Auftraggeber die durch die Leistungserbringerkonsolidierung gestiegene Transparenz, die mit verringertem Verwaltungsaufwand und verbesserter Kontrolle einhergeht. Zudem sollen beispielsweise Einsparungen aus geringerem Pflegebedarf der Leistungserbringerstammdaten für aktive Nachhaltigkeitsbemühungen genutzt werden. Zudem können durch die Leistungserbringerkonsolidierung zusätzliche Einsparungen aus der Nutzung von Skaleneffekten resultieren (durch das höhere Beschaffungsvolumen kann ein höherer Verhandlungsspielraum für bessere Nachhaltigkeitskonditionen ermöglicht werden). Unterstellt wird bei dieser Normstrategie, dass der potenzielle Wechsel von Anbietern ohne Gefährdung des Kerngeschäfts jederzeit möglich ist.</t>
  </si>
  <si>
    <t>Es wird davon ausgegangen, dass auf dem Beschaffungsmarkt eine Vielzahl von Leistungserbringern Reinigungsmittel und -dienstleistungen auf niedrigem Nachhaltigkeitslevel anbieten. Zudem kann eine entsprechende Zuordnung zur Normstrategie „Lieferanten konsolidieren“ auch dann Sinn ergeben, wenn aktuell eine Vielzahl von Leistungserbringern mit gleichartigen Aufgaben durch die Beschaffung/durch die Fachabteilungen verwaltet und gesteuert werden muss.</t>
  </si>
  <si>
    <t>Teilautomatisierung der Lieferanteninteraktion, Nutzung des Wettbewerbes zwischen den Lieferanten zu höherem Nachhaltigkeitslevel, kurzfristige Lieferantenverträge mit einzelnen Lieferanten, auf die das Beschaffungsvolumen aufgeteilt wird</t>
  </si>
  <si>
    <t xml:space="preserve">Die Steuerung der Strategie der Warengruppe bzw. des Beschaffungsvorhabens sollte von den Mitarbeitern der strategischen Beschaffung in Zusammenarbeit mit den betroffenen Fachabteilungen/Bedarfsträgern durchgeführt werden. Es ist zu entscheiden, ob ab einer bestimmten Wertgrenze das untere Management eingebunden wird. 
Darüber hinaus ist das Leitungspersonal der Bedarfsträger bei Entscheidungen zur Leistungserbringerkonsolidierung einzubinden. </t>
  </si>
  <si>
    <t>Die Konsolidierung von Leistungserbringern hat zur Folge, dass das vormals auf zahlreiche Leistungserbringer aufgeteilte Beschaffungsvolumen auf zentrale Leistungserbringer konzentriert werden kann und dadurch Skaleneffekte bei der Beschaffung möglich sind und Nachhaltigkeitspotentiale gemeinschaftlich realisiert werden sollen. Insofern kann durch diese Strategie ein Beitrag zur Reduzierung der Prozesskosten und der Steigerung des Nachhaltigkeitslevels geleistet werden. Allerdings muss sich diese Strategieoption die Waage halten mit den Anforderungen zur Förderung von KMU. Entsprechend muss geprüft werden, wie die Prinzipien „Leistungserbringerkonsolidierung“ und „KMU-Förderungen“ gemeinsam realisiert werden können. Zu beachten wäre, dass mit zunehmender Leistungserbringerkonsolidierung auch die konsolidierten Mengen/benötigten Kapazitäten zunehmen können und dadurch potenziell nur größere Leistungserbringer die benötigte Versorgung sicherstellen können.</t>
  </si>
  <si>
    <t>Bündelung von Leistungen bei wenigen, wettbewerbsfähigen Lieferanten/Reinigungsdienstleistern</t>
  </si>
  <si>
    <t>Verringerung der Anzahl an Lieferanten/Reinigungsdienstleistern für ein Beschaffungsobjekt durch (standortübergreifende bzw. überregionale) Bündelung der Leistungen.</t>
  </si>
  <si>
    <t>Strategie mehrere Lieferanten/Reinigungsdienstleister zu bezuschlagen und dies in sog. Mehrfachrahmenverträgen abzubilden.</t>
  </si>
  <si>
    <t>Analyse der bereits bestehenden Lieferantenbeziehungen für gleichartige Leistungen, die derzeit noch durch Dienststellen (Bedarfsträger und Vergabestellen) separat angesprochen/beauftragt werden. (Bündelung für höheres Nachhaltigkeitspotential)</t>
  </si>
  <si>
    <t>Entscheidung zur Nicht-Verlängerung eines bestehenden Vertrages um den Wettbewerb des Marktes als Nachhaltigkeitspotential auszunutzen.</t>
  </si>
  <si>
    <t>Unter der Normstrategie „Wettbewerb ausnutzen“ versteht man die Vorbereitung, Durchführung und Nachbereitung der Beschaffung von Reinigungsmitteln und -dienstleistungen auf niedrigem Nachhaltigkeitslevel unter der Prämisse die Intensität der Partnerschaften mit einigen wenigen Leistungserbringern befristet zu steigern. Durch Erhöhung des Beschaffungsvolumens und der Nachhaltigkeitsanforderungen je Leistungserbringer sowie die befristete Bindung sollen Nachaltigkeitspotentiale gesteigert und zu möglichst niedrigen Preisen realisiert werden.</t>
  </si>
  <si>
    <t>Die Normstrategie „Wettbewerb ausnutzen“ stellt vor diesem Hintergrund darauf ab, den kurzfristig günstigsten Abschluss auf zumindest geringem Nachhaltigkeitslevel zu erhalten. Durch Ausnutzung des Wettbewerbes zwischen den Leistungserbringern sollen dabei günstige Preise und zumindest niedrige Nachhaltigkeitsanforderungen in den befristeten Leistungserbringerverträgen erzielt werden.</t>
  </si>
  <si>
    <t>Es wird davon ausgegangen, dass auf dem Beschaffungsmarkt eine Vielzahl von Leistungser-bringern Reinigungsmittel und Reinigungsdienstleistungen auf niedrigem Nachhaltigkeitslevel anbieten und diese auf ein hohes Beschaffungsvolumen inklusive hoher Nachhaltigkeitsanforderungen und hohen eigenen Res-sourcen-/Kompetenzbedarf stoßen.</t>
  </si>
  <si>
    <t>Preisdruck und Wettbewerb der Anbieter als zentraler Hebel zur Nachhaltigkeitssteigerung und dem Aufbau eigener Ressourcen und Kompetenzen</t>
  </si>
  <si>
    <t>Aufgrund der hohen Beschaffungsintensität und der niedrigen Beschaffungsbedeutung sollten die Mitarbeiter der strategischen Beschaffung in Zusammenarbeit mit den betroffenen Fachabteilungen/Bedarfsträgern die Steuerung der Strategie der Warengruppe bzw. des Beschaffungsvorhabens übernehmen. Bei sehr intensiven Leistungserbringerbeziehungen sollten ggf. Mitarbeiter des unteren bis mittleren Managements mit eingebunden werden.</t>
  </si>
  <si>
    <t>Die Ausnutzung des Wettbewerbes kann zur Folge haben, dass durch die hohe Zahl an Leistungserbringer der Preis nach den Gesetzen der Marktwirtschaft trotz hoher interner Nachhaltigkeitsanforderungen sinkt. Im Hinblick auf die eigenen Ressourcen und Kompetenzen, sollte die Öffnung des Wettbewerbes aufgrund des zusätzlichen Aufwandes bei hohem Bieteraufkommen kritisch betrachtet werden. Die Normstrategie „Wettbewerb ausnutzen“ sollte (auch wenn sie die Wettbewerbsförderung impliziert) berücksichtigen, dass der auf die Unternehmen (gerade auf KMUs) ausgeübte Druck nicht zu groß wird.</t>
  </si>
  <si>
    <t>Nutzung des Wettbewerbs zwischen den Anbietern</t>
  </si>
  <si>
    <t>Nutzung von E-Vergabe-Werkzeugen zur Ausschreibung, um den Wettbewerb und die Nachhaltigkeitspotentiale maximal zu fördern.</t>
  </si>
  <si>
    <t>Regelmäßige Öffnung des Wettbewerbs und /oder Fixierung von jährlichen Neuverhandlungen zu Nachhaltigkeitspotentialen mit dem bestehenden Reinigungsmittellieferanten/ Reinigungsdienstleister in den Ausführungsbedingungen.</t>
  </si>
  <si>
    <t>Interne Anforderungen und etwaiger Kompetenzbedarf vorab durch verstärkte Kommunikation mit den Bedarfsträgern und Fachabteilungen klären und in der Leistungsbeschreibung widerspiegeln.</t>
  </si>
  <si>
    <t>Ist Ihre Organisation dazu in der Lage eine (Organisations-)kultur zur Verankerung von ökologischer und sozialer Nachhaltigkeit zu verankern?</t>
  </si>
  <si>
    <t>Ist Ihre Organisation dazu in der Lage Ziele zur Verankerung ökologischer und sozialer Nachhaltigkeit festzulegen?</t>
  </si>
  <si>
    <t>Ist Ihre Organisation dazu in der Lage Wissen zum Beschaffungsmarkt von Reinigungsleistungen zu sammeln und für nachfolgende Beschaffungsvorhaben vorzuhalten bzw. zu aktualisieren?</t>
  </si>
  <si>
    <t>Stehen Ihrer Organisation geschulte Mitarbeiter zur Einführung und Verankerung ökologischer und sozialer Reinigungsleistungen zur Verfügung?</t>
  </si>
  <si>
    <t>Ist Ihre Organisation dazu in der Lage bei Vergabeentscheidungen ökologische und soziale Nachhaltigkeit auch über die Zuschlagskriterien hinaus zu verankern?</t>
  </si>
  <si>
    <t>Ist Ihre Organisation dazu in der Lage die Einhaltung der (Nachhaltigkeits-)Kriterien durch den Bieter vor-, während und nach Vertragsschluss zu überprüfen?</t>
  </si>
  <si>
    <t>Ist Ihre Organisation dazu in der Lage ein Lieferkettenmanagement (Supply Chain Management) für Reinigungsleistungen durchzuführen?</t>
  </si>
  <si>
    <t>Ist Ihre Organisation dazu in der Lage bei Mängeln steuernd in Vorhaben einzugreifen? In wie fern könnten Sie ein aktives Lieferantenmanagement betreiben?</t>
  </si>
  <si>
    <t>Ist Ihre Organisation dazu in der Lage Geschäftsmodelle und die Bündelung von Reinigungsleistungen zu hinterfragen und zu modernisieren?</t>
  </si>
  <si>
    <t>Stehen Ihrer Organisation ausreichend Ressourcen in finanzieller, zeitlicher, personeller und technischer Art zur Verfügung?</t>
  </si>
  <si>
    <t>0-überhaupt nicht</t>
  </si>
  <si>
    <t>Allgemeiner Hinweis</t>
  </si>
  <si>
    <t>Die Portfolio-Analyse ist nicht als exakt mathematische Methode zu verstehen. Somit kann sich auch ein Blick auf die Empfehlungen der angrenzenden Normstrategien als hilfreich/empfehlenswert erweisen. Dazu können Sie das Registerblatt "MATCH_NORMSTRATEGIEN" einblenden und einsehen.</t>
  </si>
  <si>
    <t>Wie und mit welchen Maßnahmen ist die Führungsebene Ihrer Organisation in die Implementierung einer nachhaltigen Beschaffung von Reinigungsdiensten eingebunden?</t>
  </si>
  <si>
    <t>n</t>
  </si>
  <si>
    <t>Erweiterter Umweltfragebogen</t>
  </si>
  <si>
    <t>Erweiterung der Anlage II des Umweltfragebogens</t>
  </si>
  <si>
    <t>Vergabe Insider (2020)</t>
  </si>
  <si>
    <t xml:space="preserve">https://www.vergabe-insider.com/der-erweiterte-umweltfragebogen-zur-rechtskonformen-ausschreibung-von-umweltfreundlichen-produkten/ </t>
  </si>
  <si>
    <t>https://www.vergabe-insider.com/</t>
  </si>
  <si>
    <t xml:space="preserve">https://www.vergabe-insider.com/ </t>
  </si>
  <si>
    <t>z.B. Anwendung des erweiterten Umweltfragebogens (https://www.vergabe-insider.com/der-erweiterte-umweltfragebogen-zur-rechtskonformen-ausschreibung-von-umweltfreundlichen-produkten)</t>
  </si>
  <si>
    <t xml:space="preserve">https://www.cio.bund.de/SharedDocs/Publikationen/DE/IT-Beschaffung/ufab_2018_download.pdf?__blob=publicationFile </t>
  </si>
  <si>
    <t>Nachfolgend finden Sie die hier unterstützten Aufgaben des operativen Einkäufers bei der wiederholten Beschaffung von Reinigungsleistungen.</t>
  </si>
  <si>
    <t>Besonders häufig bezuschlagte Dienstleister (Eigene TED-Datenanalyse 2020)</t>
  </si>
  <si>
    <t>Rollenauswahl</t>
  </si>
  <si>
    <t>ANLEITUNG ZUR NUTZUNG DES EXCEL-WERKZEUGES</t>
  </si>
  <si>
    <r>
      <t xml:space="preserve">Anbei finden Sie eine Anleitung zur Nutzung des vorliegenden Excel-Werkzeugs. Allgemein richtet sich das Werkzeug sowohl an </t>
    </r>
    <r>
      <rPr>
        <b/>
        <sz val="11"/>
        <color theme="1"/>
        <rFont val="Calibri"/>
        <family val="2"/>
        <scheme val="minor"/>
      </rPr>
      <t>operative Einkäufer</t>
    </r>
    <r>
      <rPr>
        <sz val="11"/>
        <color theme="1"/>
        <rFont val="Calibri"/>
        <family val="2"/>
        <scheme val="minor"/>
      </rPr>
      <t xml:space="preserve">, die zum ersten Mal Reinigungsdienste beschaffen, als auch an </t>
    </r>
    <r>
      <rPr>
        <b/>
        <sz val="11"/>
        <color theme="1"/>
        <rFont val="Calibri"/>
        <family val="2"/>
        <scheme val="minor"/>
      </rPr>
      <t>operative Einkäufer</t>
    </r>
    <r>
      <rPr>
        <sz val="11"/>
        <color theme="1"/>
        <rFont val="Calibri"/>
        <family val="2"/>
        <scheme val="minor"/>
      </rPr>
      <t xml:space="preserve">, die zum wiederholten Male Reinigungsdienste beschaffen, sowie an </t>
    </r>
    <r>
      <rPr>
        <b/>
        <sz val="11"/>
        <color theme="1"/>
        <rFont val="Calibri"/>
        <family val="2"/>
        <scheme val="minor"/>
      </rPr>
      <t>strategische Einkäufer</t>
    </r>
    <r>
      <rPr>
        <sz val="11"/>
        <color theme="1"/>
        <rFont val="Calibri"/>
        <family val="2"/>
        <scheme val="minor"/>
      </rPr>
      <t xml:space="preserve">, die für die Warengruppe zuständig sind.
Für die </t>
    </r>
    <r>
      <rPr>
        <b/>
        <sz val="11"/>
        <color theme="1"/>
        <rFont val="Calibri"/>
        <family val="2"/>
        <scheme val="minor"/>
      </rPr>
      <t>operativen Einkäufer</t>
    </r>
    <r>
      <rPr>
        <sz val="11"/>
        <color theme="1"/>
        <rFont val="Calibri"/>
        <family val="2"/>
        <scheme val="minor"/>
      </rPr>
      <t xml:space="preserve"> soll dieses Werkzeug je nach Beschaffungssituation eine einfache </t>
    </r>
    <r>
      <rPr>
        <b/>
        <sz val="11"/>
        <color theme="1"/>
        <rFont val="Calibri"/>
        <family val="2"/>
        <scheme val="minor"/>
      </rPr>
      <t>Checkliste</t>
    </r>
    <r>
      <rPr>
        <sz val="11"/>
        <color theme="1"/>
        <rFont val="Calibri"/>
        <family val="2"/>
        <scheme val="minor"/>
      </rPr>
      <t xml:space="preserve"> bereithalten, die dem operativen Einkäufer als Referenz und als Prüfcheckliste bei der </t>
    </r>
    <r>
      <rPr>
        <b/>
        <sz val="11"/>
        <color theme="1"/>
        <rFont val="Calibri"/>
        <family val="2"/>
        <scheme val="minor"/>
      </rPr>
      <t>Vorbereitung, der Durchführung und der Nachbereitung einer öffentlichen Ausschreibung</t>
    </r>
    <r>
      <rPr>
        <sz val="11"/>
        <color theme="1"/>
        <rFont val="Calibri"/>
        <family val="2"/>
        <scheme val="minor"/>
      </rPr>
      <t xml:space="preserve"> dienen soll. Für die </t>
    </r>
    <r>
      <rPr>
        <b/>
        <sz val="11"/>
        <color theme="1"/>
        <rFont val="Calibri"/>
        <family val="2"/>
        <scheme val="minor"/>
      </rPr>
      <t>strategischen Einkäufer</t>
    </r>
    <r>
      <rPr>
        <sz val="11"/>
        <color theme="1"/>
        <rFont val="Calibri"/>
        <family val="2"/>
        <scheme val="minor"/>
      </rPr>
      <t xml:space="preserve"> soll dieses Werkzeug dazu dienen wesentliche Fragen zu </t>
    </r>
    <r>
      <rPr>
        <b/>
        <sz val="11"/>
        <color theme="1"/>
        <rFont val="Calibri"/>
        <family val="2"/>
        <scheme val="minor"/>
      </rPr>
      <t>Grundsatzentscheidungen</t>
    </r>
    <r>
      <rPr>
        <sz val="11"/>
        <color theme="1"/>
        <rFont val="Calibri"/>
        <family val="2"/>
        <scheme val="minor"/>
      </rPr>
      <t xml:space="preserve"> in der öffentlichen Beschaffung von </t>
    </r>
    <r>
      <rPr>
        <b/>
        <sz val="11"/>
        <color theme="1"/>
        <rFont val="Calibri"/>
        <family val="2"/>
        <scheme val="minor"/>
      </rPr>
      <t>nachhaltigen Reinigungsleistungen</t>
    </r>
    <r>
      <rPr>
        <sz val="11"/>
        <color theme="1"/>
        <rFont val="Calibri"/>
        <family val="2"/>
        <scheme val="minor"/>
      </rPr>
      <t xml:space="preserve"> treffen zu können. 
Das Excel-Werkzeug kann gerne zur </t>
    </r>
    <r>
      <rPr>
        <b/>
        <sz val="11"/>
        <color theme="1"/>
        <rFont val="Calibri"/>
        <family val="2"/>
        <scheme val="minor"/>
      </rPr>
      <t>Verfahrensdokumentation</t>
    </r>
    <r>
      <rPr>
        <sz val="11"/>
        <color theme="1"/>
        <rFont val="Calibri"/>
        <family val="2"/>
        <scheme val="minor"/>
      </rPr>
      <t xml:space="preserve"> genutzt werden und teil Ihrer </t>
    </r>
    <r>
      <rPr>
        <b/>
        <sz val="11"/>
        <color theme="1"/>
        <rFont val="Calibri"/>
        <family val="2"/>
        <scheme val="minor"/>
      </rPr>
      <t>Vergabeakten</t>
    </r>
    <r>
      <rPr>
        <sz val="11"/>
        <color theme="1"/>
        <rFont val="Calibri"/>
        <family val="2"/>
        <scheme val="minor"/>
      </rPr>
      <t xml:space="preserve"> werden. Dazu können Sie das Werkzeug nach Bearbeitung einfach unter einer </t>
    </r>
    <r>
      <rPr>
        <b/>
        <sz val="11"/>
        <color theme="1"/>
        <rFont val="Calibri"/>
        <family val="2"/>
        <scheme val="minor"/>
      </rPr>
      <t>Versionsnummer abspeichern</t>
    </r>
    <r>
      <rPr>
        <sz val="11"/>
        <color theme="1"/>
        <rFont val="Calibri"/>
        <family val="2"/>
        <scheme val="minor"/>
      </rPr>
      <t xml:space="preserve"> und Ihrer digitalen Vergabeakte beifügen.</t>
    </r>
  </si>
  <si>
    <r>
      <t xml:space="preserve">Grundsätzlich lässt sich die Bearbeitung in die drei Schritte (1) </t>
    </r>
    <r>
      <rPr>
        <b/>
        <sz val="11"/>
        <color theme="1"/>
        <rFont val="Calibri"/>
        <family val="2"/>
        <scheme val="minor"/>
      </rPr>
      <t>Rollenauswahl</t>
    </r>
    <r>
      <rPr>
        <sz val="11"/>
        <color theme="1"/>
        <rFont val="Calibri"/>
        <family val="2"/>
        <scheme val="minor"/>
      </rPr>
      <t xml:space="preserve">, (2) </t>
    </r>
    <r>
      <rPr>
        <b/>
        <sz val="11"/>
        <color theme="1"/>
        <rFont val="Calibri"/>
        <family val="2"/>
        <scheme val="minor"/>
      </rPr>
      <t xml:space="preserve">Ausplanung der Ausschreibung </t>
    </r>
    <r>
      <rPr>
        <sz val="11"/>
        <color theme="1"/>
        <rFont val="Calibri"/>
        <family val="2"/>
        <scheme val="minor"/>
      </rPr>
      <t xml:space="preserve">und (3) </t>
    </r>
    <r>
      <rPr>
        <b/>
        <sz val="11"/>
        <color theme="1"/>
        <rFont val="Calibri"/>
        <family val="2"/>
        <scheme val="minor"/>
      </rPr>
      <t>Zusammenfassung der Ergebnisse</t>
    </r>
    <r>
      <rPr>
        <sz val="11"/>
        <color theme="1"/>
        <rFont val="Calibri"/>
        <family val="2"/>
        <scheme val="minor"/>
      </rPr>
      <t xml:space="preserve"> unterteilen. Unten stehend finden Sie Anleitung zur Nutzung dieses Werkzeugs entlang dieser drei Schritte. Dabei wird die Bearbeitung exemplarisch für die Rolle des </t>
    </r>
    <r>
      <rPr>
        <b/>
        <sz val="11"/>
        <color theme="1"/>
        <rFont val="Calibri"/>
        <family val="2"/>
        <scheme val="minor"/>
      </rPr>
      <t>operativen Einkäufers (Neukauf)</t>
    </r>
    <r>
      <rPr>
        <sz val="11"/>
        <color theme="1"/>
        <rFont val="Calibri"/>
        <family val="2"/>
        <scheme val="minor"/>
      </rPr>
      <t xml:space="preserve"> durchführt. Die Vorgehensweise zur Bearbeitung für die beiden </t>
    </r>
    <r>
      <rPr>
        <b/>
        <sz val="11"/>
        <color theme="1"/>
        <rFont val="Calibri"/>
        <family val="2"/>
        <scheme val="minor"/>
      </rPr>
      <t>anderen Rollen</t>
    </r>
    <r>
      <rPr>
        <sz val="11"/>
        <color theme="1"/>
        <rFont val="Calibri"/>
        <family val="2"/>
        <scheme val="minor"/>
      </rPr>
      <t xml:space="preserve"> ist als </t>
    </r>
    <r>
      <rPr>
        <b/>
        <sz val="11"/>
        <color theme="1"/>
        <rFont val="Calibri"/>
        <family val="2"/>
        <scheme val="minor"/>
      </rPr>
      <t>analog</t>
    </r>
    <r>
      <rPr>
        <sz val="11"/>
        <color theme="1"/>
        <rFont val="Calibri"/>
        <family val="2"/>
        <scheme val="minor"/>
      </rPr>
      <t xml:space="preserve"> anzusehen. Nur beim </t>
    </r>
    <r>
      <rPr>
        <b/>
        <sz val="11"/>
        <color theme="1"/>
        <rFont val="Calibri"/>
        <family val="2"/>
        <scheme val="minor"/>
      </rPr>
      <t>strategischen Einkäufer</t>
    </r>
    <r>
      <rPr>
        <sz val="11"/>
        <color theme="1"/>
        <rFont val="Calibri"/>
        <family val="2"/>
        <scheme val="minor"/>
      </rPr>
      <t xml:space="preserve"> wird als </t>
    </r>
    <r>
      <rPr>
        <b/>
        <sz val="11"/>
        <color theme="1"/>
        <rFont val="Calibri"/>
        <family val="2"/>
        <scheme val="minor"/>
      </rPr>
      <t>Zusammenfassung</t>
    </r>
    <r>
      <rPr>
        <sz val="11"/>
        <color theme="1"/>
        <rFont val="Calibri"/>
        <family val="2"/>
        <scheme val="minor"/>
      </rPr>
      <t xml:space="preserve"> ein </t>
    </r>
    <r>
      <rPr>
        <b/>
        <sz val="11"/>
        <color theme="1"/>
        <rFont val="Calibri"/>
        <family val="2"/>
        <scheme val="minor"/>
      </rPr>
      <t>Warengruppensteckbrief</t>
    </r>
    <r>
      <rPr>
        <sz val="11"/>
        <color theme="1"/>
        <rFont val="Calibri"/>
        <family val="2"/>
        <scheme val="minor"/>
      </rPr>
      <t xml:space="preserve"> ("Warengruppenstrategie") vorgeschlagen.</t>
    </r>
  </si>
  <si>
    <t>Schritt</t>
  </si>
  <si>
    <t>#</t>
  </si>
  <si>
    <t>Darstellung</t>
  </si>
  <si>
    <t>Ausplanung der Ausschreibung</t>
  </si>
  <si>
    <t>Registerblatt</t>
  </si>
  <si>
    <t>"Einführung"</t>
  </si>
  <si>
    <t>"Rollenauswahl"</t>
  </si>
  <si>
    <t>"OperativerEinkäufer_Grobplan_N"</t>
  </si>
  <si>
    <t>"OperativerEinkäufer_Start_N"</t>
  </si>
  <si>
    <t>Zusammenfassung der Ergebnisse</t>
  </si>
  <si>
    <t>"OperativerEinkäufer_All_N"</t>
  </si>
  <si>
    <r>
      <t>Der erste Schritt zur "Rollenauswahl" findet in den Registerblättern "</t>
    </r>
    <r>
      <rPr>
        <b/>
        <sz val="11"/>
        <color theme="1"/>
        <rFont val="Calibri"/>
        <family val="2"/>
        <scheme val="minor"/>
      </rPr>
      <t>Einführung</t>
    </r>
    <r>
      <rPr>
        <sz val="11"/>
        <color theme="1"/>
        <rFont val="Calibri"/>
        <family val="2"/>
        <scheme val="minor"/>
      </rPr>
      <t>" und "</t>
    </r>
    <r>
      <rPr>
        <b/>
        <sz val="11"/>
        <color theme="1"/>
        <rFont val="Calibri"/>
        <family val="2"/>
        <scheme val="minor"/>
      </rPr>
      <t>Rollenauswahl</t>
    </r>
    <r>
      <rPr>
        <sz val="11"/>
        <color theme="1"/>
        <rFont val="Calibri"/>
        <family val="2"/>
        <scheme val="minor"/>
      </rPr>
      <t xml:space="preserve">" statt. Nachdem Sie auf dem Registerblatt "Einführung" auf das </t>
    </r>
    <r>
      <rPr>
        <b/>
        <sz val="11"/>
        <color theme="1"/>
        <rFont val="Calibri"/>
        <family val="2"/>
        <scheme val="minor"/>
      </rPr>
      <t>orangene Feld zur Rollenauswahl</t>
    </r>
    <r>
      <rPr>
        <sz val="11"/>
        <color theme="1"/>
        <rFont val="Calibri"/>
        <family val="2"/>
        <scheme val="minor"/>
      </rPr>
      <t xml:space="preserve"> (siehe Abbildung links) geklickt haben, gelangen Sie </t>
    </r>
    <r>
      <rPr>
        <b/>
        <sz val="11"/>
        <color theme="1"/>
        <rFont val="Calibri"/>
        <family val="2"/>
        <scheme val="minor"/>
      </rPr>
      <t>automatisiert zum Registerblatt "Rollenauswahl"</t>
    </r>
    <r>
      <rPr>
        <sz val="11"/>
        <color theme="1"/>
        <rFont val="Calibri"/>
        <family val="2"/>
        <scheme val="minor"/>
      </rPr>
      <t>.</t>
    </r>
  </si>
  <si>
    <r>
      <t xml:space="preserve">Nachdem Sie zum Registerblatt "Rollenauswahl" gelangt sind, wählen Sie die </t>
    </r>
    <r>
      <rPr>
        <b/>
        <sz val="11"/>
        <color theme="1"/>
        <rFont val="Calibri"/>
        <family val="2"/>
        <scheme val="minor"/>
      </rPr>
      <t>für Sie passende Rolle aus</t>
    </r>
    <r>
      <rPr>
        <sz val="11"/>
        <color theme="1"/>
        <rFont val="Calibri"/>
        <family val="2"/>
        <scheme val="minor"/>
      </rPr>
      <t xml:space="preserve"> (siehe Abbildung links). Hier liegen Ihnen drei Möglichkeiten zur Auswahl bereit: (1) </t>
    </r>
    <r>
      <rPr>
        <b/>
        <sz val="11"/>
        <color theme="1"/>
        <rFont val="Calibri"/>
        <family val="2"/>
        <scheme val="minor"/>
      </rPr>
      <t>Operativer Einkäufer (Neukauf)</t>
    </r>
    <r>
      <rPr>
        <sz val="11"/>
        <color theme="1"/>
        <rFont val="Calibri"/>
        <family val="2"/>
        <scheme val="minor"/>
      </rPr>
      <t xml:space="preserve">, (2) </t>
    </r>
    <r>
      <rPr>
        <b/>
        <sz val="11"/>
        <color theme="1"/>
        <rFont val="Calibri"/>
        <family val="2"/>
        <scheme val="minor"/>
      </rPr>
      <t xml:space="preserve">Operativer Einkäufer (Wiederholungskauf) </t>
    </r>
    <r>
      <rPr>
        <sz val="11"/>
        <color theme="1"/>
        <rFont val="Calibri"/>
        <family val="2"/>
        <scheme val="minor"/>
      </rPr>
      <t xml:space="preserve">oder (3) </t>
    </r>
    <r>
      <rPr>
        <b/>
        <sz val="11"/>
        <color theme="1"/>
        <rFont val="Calibri"/>
        <family val="2"/>
        <scheme val="minor"/>
      </rPr>
      <t>Strategischer Einkäufer (Warengruppenmanager)</t>
    </r>
    <r>
      <rPr>
        <sz val="11"/>
        <color theme="1"/>
        <rFont val="Calibri"/>
        <family val="2"/>
        <scheme val="minor"/>
      </rPr>
      <t xml:space="preserve">. Um die passende Rolle für Sie zu finden, können Sie die </t>
    </r>
    <r>
      <rPr>
        <b/>
        <sz val="11"/>
        <color theme="1"/>
        <rFont val="Calibri"/>
        <family val="2"/>
        <scheme val="minor"/>
      </rPr>
      <t>Beschreibung (links) lesen</t>
    </r>
    <r>
      <rPr>
        <sz val="11"/>
        <color theme="1"/>
        <rFont val="Calibri"/>
        <family val="2"/>
        <scheme val="minor"/>
      </rPr>
      <t xml:space="preserve"> und anschließend durch einen </t>
    </r>
    <r>
      <rPr>
        <b/>
        <sz val="11"/>
        <color theme="1"/>
        <rFont val="Calibri"/>
        <family val="2"/>
        <scheme val="minor"/>
      </rPr>
      <t>Mausklick auf das jeweilige orangene Feld</t>
    </r>
    <r>
      <rPr>
        <sz val="11"/>
        <color theme="1"/>
        <rFont val="Calibri"/>
        <family val="2"/>
        <scheme val="minor"/>
      </rPr>
      <t xml:space="preserve"> zum nächsten Schritt der Bearbeitung Ihrer Rolle gelangen. 
</t>
    </r>
    <r>
      <rPr>
        <b/>
        <sz val="11"/>
        <color theme="1"/>
        <rFont val="Calibri"/>
        <family val="2"/>
        <scheme val="minor"/>
      </rPr>
      <t>Nachfolgend</t>
    </r>
    <r>
      <rPr>
        <sz val="11"/>
        <color theme="1"/>
        <rFont val="Calibri"/>
        <family val="2"/>
        <scheme val="minor"/>
      </rPr>
      <t xml:space="preserve"> dargestellt sind die </t>
    </r>
    <r>
      <rPr>
        <b/>
        <sz val="11"/>
        <color theme="1"/>
        <rFont val="Calibri"/>
        <family val="2"/>
        <scheme val="minor"/>
      </rPr>
      <t>Bearbeitungsschritte am Beispiel des operativen Einkäufers (Neukauf)</t>
    </r>
    <r>
      <rPr>
        <sz val="11"/>
        <color theme="1"/>
        <rFont val="Calibri"/>
        <family val="2"/>
        <scheme val="minor"/>
      </rPr>
      <t xml:space="preserve">, wobei die Vorgehensweise zur Bearbeitung der </t>
    </r>
    <r>
      <rPr>
        <b/>
        <sz val="11"/>
        <color theme="1"/>
        <rFont val="Calibri"/>
        <family val="2"/>
        <scheme val="minor"/>
      </rPr>
      <t>anderen Rollen analog</t>
    </r>
    <r>
      <rPr>
        <sz val="11"/>
        <color theme="1"/>
        <rFont val="Calibri"/>
        <family val="2"/>
        <scheme val="minor"/>
      </rPr>
      <t xml:space="preserve"> stattfindet.</t>
    </r>
  </si>
  <si>
    <r>
      <t xml:space="preserve">Nach der erfolgreichen Rollenauswahl gelangen Sie automatisch zur </t>
    </r>
    <r>
      <rPr>
        <b/>
        <sz val="11"/>
        <color theme="1"/>
        <rFont val="Calibri"/>
        <family val="2"/>
        <scheme val="minor"/>
      </rPr>
      <t>Startseite des operativen Einkäufers (Neukauf)</t>
    </r>
    <r>
      <rPr>
        <sz val="11"/>
        <color theme="1"/>
        <rFont val="Calibri"/>
        <family val="2"/>
        <scheme val="minor"/>
      </rPr>
      <t xml:space="preserve">. Auf dieser Seite finden Sie eine </t>
    </r>
    <r>
      <rPr>
        <b/>
        <sz val="11"/>
        <color theme="1"/>
        <rFont val="Calibri"/>
        <family val="2"/>
        <scheme val="minor"/>
      </rPr>
      <t>Übersicht über die Bearbeitungsschritte und die Checklisten</t>
    </r>
    <r>
      <rPr>
        <sz val="11"/>
        <color theme="1"/>
        <rFont val="Calibri"/>
        <family val="2"/>
        <scheme val="minor"/>
      </rPr>
      <t xml:space="preserve">,die durch Sie zu befüllen sind. Dies umfasst die </t>
    </r>
    <r>
      <rPr>
        <b/>
        <sz val="11"/>
        <color theme="1"/>
        <rFont val="Calibri"/>
        <family val="2"/>
        <scheme val="minor"/>
      </rPr>
      <t>8 Fragengruppen</t>
    </r>
    <r>
      <rPr>
        <sz val="11"/>
        <color theme="1"/>
        <rFont val="Calibri"/>
        <family val="2"/>
        <scheme val="minor"/>
      </rPr>
      <t xml:space="preserve"> (1) </t>
    </r>
    <r>
      <rPr>
        <b/>
        <sz val="11"/>
        <color theme="1"/>
        <rFont val="Calibri"/>
        <family val="2"/>
        <scheme val="minor"/>
      </rPr>
      <t>Fragen zur Grobplanung</t>
    </r>
    <r>
      <rPr>
        <sz val="11"/>
        <color theme="1"/>
        <rFont val="Calibri"/>
        <family val="2"/>
        <scheme val="minor"/>
      </rPr>
      <t xml:space="preserve">, (2) </t>
    </r>
    <r>
      <rPr>
        <b/>
        <sz val="11"/>
        <color theme="1"/>
        <rFont val="Calibri"/>
        <family val="2"/>
        <scheme val="minor"/>
      </rPr>
      <t>Fragen zur Feinplanung</t>
    </r>
    <r>
      <rPr>
        <sz val="11"/>
        <color theme="1"/>
        <rFont val="Calibri"/>
        <family val="2"/>
        <scheme val="minor"/>
      </rPr>
      <t xml:space="preserve">, (3) </t>
    </r>
    <r>
      <rPr>
        <b/>
        <sz val="11"/>
        <color theme="1"/>
        <rFont val="Calibri"/>
        <family val="2"/>
        <scheme val="minor"/>
      </rPr>
      <t>Fragen zur Nachhaltigkeit</t>
    </r>
    <r>
      <rPr>
        <sz val="11"/>
        <color theme="1"/>
        <rFont val="Calibri"/>
        <family val="2"/>
        <scheme val="minor"/>
      </rPr>
      <t xml:space="preserve">, (4) </t>
    </r>
    <r>
      <rPr>
        <b/>
        <sz val="11"/>
        <color theme="1"/>
        <rFont val="Calibri"/>
        <family val="2"/>
        <scheme val="minor"/>
      </rPr>
      <t>Fragen zur Alternativenauswahl</t>
    </r>
    <r>
      <rPr>
        <sz val="11"/>
        <color theme="1"/>
        <rFont val="Calibri"/>
        <family val="2"/>
        <scheme val="minor"/>
      </rPr>
      <t xml:space="preserve">, (5) </t>
    </r>
    <r>
      <rPr>
        <b/>
        <sz val="11"/>
        <color theme="1"/>
        <rFont val="Calibri"/>
        <family val="2"/>
        <scheme val="minor"/>
      </rPr>
      <t>Fragen zur Vorbereitung der Vergabe</t>
    </r>
    <r>
      <rPr>
        <sz val="11"/>
        <color theme="1"/>
        <rFont val="Calibri"/>
        <family val="2"/>
        <scheme val="minor"/>
      </rPr>
      <t xml:space="preserve">, (6) </t>
    </r>
    <r>
      <rPr>
        <b/>
        <sz val="11"/>
        <color theme="1"/>
        <rFont val="Calibri"/>
        <family val="2"/>
        <scheme val="minor"/>
      </rPr>
      <t>Fragen zur Durchführung der Vergabe</t>
    </r>
    <r>
      <rPr>
        <sz val="11"/>
        <color theme="1"/>
        <rFont val="Calibri"/>
        <family val="2"/>
        <scheme val="minor"/>
      </rPr>
      <t xml:space="preserve">, (7) </t>
    </r>
    <r>
      <rPr>
        <b/>
        <sz val="11"/>
        <color theme="1"/>
        <rFont val="Calibri"/>
        <family val="2"/>
        <scheme val="minor"/>
      </rPr>
      <t>Fragen zur Nachbereitung der Vergabe</t>
    </r>
    <r>
      <rPr>
        <sz val="11"/>
        <color theme="1"/>
        <rFont val="Calibri"/>
        <family val="2"/>
        <scheme val="minor"/>
      </rPr>
      <t xml:space="preserve"> und (8) </t>
    </r>
    <r>
      <rPr>
        <b/>
        <sz val="11"/>
        <color theme="1"/>
        <rFont val="Calibri"/>
        <family val="2"/>
        <scheme val="minor"/>
      </rPr>
      <t>Alle Fragen in einer Übersicht</t>
    </r>
    <r>
      <rPr>
        <sz val="11"/>
        <color theme="1"/>
        <rFont val="Calibri"/>
        <family val="2"/>
        <scheme val="minor"/>
      </rPr>
      <t xml:space="preserve">. Neben der </t>
    </r>
    <r>
      <rPr>
        <b/>
        <sz val="11"/>
        <color theme="1"/>
        <rFont val="Calibri"/>
        <family val="2"/>
        <scheme val="minor"/>
      </rPr>
      <t>Beschreibung der Fragengruppen</t>
    </r>
    <r>
      <rPr>
        <sz val="11"/>
        <color theme="1"/>
        <rFont val="Calibri"/>
        <family val="2"/>
        <scheme val="minor"/>
      </rPr>
      <t xml:space="preserve"> ist die </t>
    </r>
    <r>
      <rPr>
        <b/>
        <sz val="11"/>
        <color theme="1"/>
        <rFont val="Calibri"/>
        <family val="2"/>
        <scheme val="minor"/>
      </rPr>
      <t>Anzahl der zu beantworteten Fragen</t>
    </r>
    <r>
      <rPr>
        <sz val="11"/>
        <color theme="1"/>
        <rFont val="Calibri"/>
        <family val="2"/>
        <scheme val="minor"/>
      </rPr>
      <t xml:space="preserve"> zu finden. Um mit der Beantwortung der Fragen zu beginnen, </t>
    </r>
    <r>
      <rPr>
        <b/>
        <sz val="11"/>
        <color theme="1"/>
        <rFont val="Calibri"/>
        <family val="2"/>
        <scheme val="minor"/>
      </rPr>
      <t>klicken</t>
    </r>
    <r>
      <rPr>
        <sz val="11"/>
        <color theme="1"/>
        <rFont val="Calibri"/>
        <family val="2"/>
        <scheme val="minor"/>
      </rPr>
      <t xml:space="preserve"> Sie auf das </t>
    </r>
    <r>
      <rPr>
        <b/>
        <sz val="11"/>
        <color theme="1"/>
        <rFont val="Calibri"/>
        <family val="2"/>
        <scheme val="minor"/>
      </rPr>
      <t>erste orangene Feld namens "Fragen zur Grobplanung"</t>
    </r>
    <r>
      <rPr>
        <sz val="11"/>
        <color theme="1"/>
        <rFont val="Calibri"/>
        <family val="2"/>
        <scheme val="minor"/>
      </rPr>
      <t xml:space="preserve">. Diese Bearbeitung ist im folgenden beispielhaft dargestellt. Die </t>
    </r>
    <r>
      <rPr>
        <b/>
        <sz val="11"/>
        <color theme="1"/>
        <rFont val="Calibri"/>
        <family val="2"/>
        <scheme val="minor"/>
      </rPr>
      <t>Bearbeitung der anderen Fragengruppen erfolgt analog</t>
    </r>
    <r>
      <rPr>
        <sz val="11"/>
        <color theme="1"/>
        <rFont val="Calibri"/>
        <family val="2"/>
        <scheme val="minor"/>
      </rPr>
      <t xml:space="preserve"> hierzu. Die letzte Gruppe ("</t>
    </r>
    <r>
      <rPr>
        <b/>
        <sz val="11"/>
        <color theme="1"/>
        <rFont val="Calibri"/>
        <family val="2"/>
        <scheme val="minor"/>
      </rPr>
      <t>Alle Fragen in einer Übersicht</t>
    </r>
    <r>
      <rPr>
        <sz val="11"/>
        <color theme="1"/>
        <rFont val="Calibri"/>
        <family val="2"/>
        <scheme val="minor"/>
      </rPr>
      <t xml:space="preserve">") </t>
    </r>
    <r>
      <rPr>
        <b/>
        <sz val="11"/>
        <color theme="1"/>
        <rFont val="Calibri"/>
        <family val="2"/>
        <scheme val="minor"/>
      </rPr>
      <t>erfordert keine Bearbeitung</t>
    </r>
    <r>
      <rPr>
        <sz val="11"/>
        <color theme="1"/>
        <rFont val="Calibri"/>
        <family val="2"/>
        <scheme val="minor"/>
      </rPr>
      <t xml:space="preserve"> durch Sie. Hier werden nach erfolgreicher Beantwortung der Gruppen 1-7 alle Fragen/Antworten </t>
    </r>
    <r>
      <rPr>
        <b/>
        <sz val="11"/>
        <color theme="1"/>
        <rFont val="Calibri"/>
        <family val="2"/>
        <scheme val="minor"/>
      </rPr>
      <t>zusammenfassend für Ihre Vergabeakte</t>
    </r>
    <r>
      <rPr>
        <sz val="11"/>
        <color theme="1"/>
        <rFont val="Calibri"/>
        <family val="2"/>
        <scheme val="minor"/>
      </rPr>
      <t xml:space="preserve"> dargestellt.</t>
    </r>
  </si>
  <si>
    <r>
      <t xml:space="preserve">Nach Auswahl der "Fragen zur Grobplanung" auf dem Registerblatt "OperativerEinkäufer_Start_N" gelangen Sie automatisch zum Registerblatt "OperativerEinkäufer_Grobplan_N". Sofern Sie nicht über die orangene Schaltfläche zum Registerblatt gelangt sind, ist es möglich, dass Sie zunächst </t>
    </r>
    <r>
      <rPr>
        <b/>
        <sz val="11"/>
        <color theme="1"/>
        <rFont val="Calibri"/>
        <family val="2"/>
        <scheme val="minor"/>
      </rPr>
      <t>"scrollen"</t>
    </r>
    <r>
      <rPr>
        <sz val="11"/>
        <color theme="1"/>
        <rFont val="Calibri"/>
        <family val="2"/>
        <scheme val="minor"/>
      </rPr>
      <t xml:space="preserve"> müssen oder den </t>
    </r>
    <r>
      <rPr>
        <b/>
        <sz val="11"/>
        <color theme="1"/>
        <rFont val="Calibri"/>
        <family val="2"/>
        <scheme val="minor"/>
      </rPr>
      <t>Fokus des Blattes (rechts unten)</t>
    </r>
    <r>
      <rPr>
        <sz val="11"/>
        <color theme="1"/>
        <rFont val="Calibri"/>
        <family val="2"/>
        <scheme val="minor"/>
      </rPr>
      <t xml:space="preserve"> ändern müssen, um die Inhalte des Registerblattes zu sehen. 
Die von Ihnen</t>
    </r>
    <r>
      <rPr>
        <b/>
        <sz val="11"/>
        <color theme="1"/>
        <rFont val="Calibri"/>
        <family val="2"/>
        <scheme val="minor"/>
      </rPr>
      <t xml:space="preserve"> zu befüllenden Felder</t>
    </r>
    <r>
      <rPr>
        <sz val="11"/>
        <color theme="1"/>
        <rFont val="Calibri"/>
        <family val="2"/>
        <scheme val="minor"/>
      </rPr>
      <t xml:space="preserve"> innerhalb der Tabelle (Zeile 19-39) sind </t>
    </r>
    <r>
      <rPr>
        <b/>
        <sz val="11"/>
        <color theme="1"/>
        <rFont val="Calibri"/>
        <family val="2"/>
        <scheme val="minor"/>
      </rPr>
      <t xml:space="preserve">ohne Hintergrund </t>
    </r>
    <r>
      <rPr>
        <sz val="11"/>
        <color theme="1"/>
        <rFont val="Calibri"/>
        <family val="2"/>
        <scheme val="minor"/>
      </rPr>
      <t xml:space="preserve">formatiert.  Dies bedeutet im Umkehrschluss, dass in den </t>
    </r>
    <r>
      <rPr>
        <b/>
        <sz val="11"/>
        <color theme="1"/>
        <rFont val="Calibri"/>
        <family val="2"/>
        <scheme val="minor"/>
      </rPr>
      <t>grau hinterlegten Feldern keine Bearbeitung</t>
    </r>
    <r>
      <rPr>
        <sz val="11"/>
        <color theme="1"/>
        <rFont val="Calibri"/>
        <family val="2"/>
        <scheme val="minor"/>
      </rPr>
      <t xml:space="preserve"> durch Sie erforderlich ist. Die Darstellung (hier links) enthält die von Ihnen zu befüllenden Felder orange markiert.
</t>
    </r>
    <r>
      <rPr>
        <b/>
        <sz val="11"/>
        <color theme="1"/>
        <rFont val="Calibri"/>
        <family val="2"/>
        <scheme val="minor"/>
      </rPr>
      <t>(1)</t>
    </r>
    <r>
      <rPr>
        <sz val="11"/>
        <color theme="1"/>
        <rFont val="Calibri"/>
        <family val="2"/>
        <scheme val="minor"/>
      </rPr>
      <t xml:space="preserve">Die Tabelle enthält neben einer Nummerierung (Spalte B) und der Benennung des Vorgehensschritts (Spalte C) die </t>
    </r>
    <r>
      <rPr>
        <b/>
        <sz val="11"/>
        <color theme="1"/>
        <rFont val="Calibri"/>
        <family val="2"/>
        <scheme val="minor"/>
      </rPr>
      <t>Frage, deren Quelle und eine Erläuterung/Beispiel (Spalten D-F)</t>
    </r>
    <r>
      <rPr>
        <sz val="11"/>
        <color theme="1"/>
        <rFont val="Calibri"/>
        <family val="2"/>
        <scheme val="minor"/>
      </rPr>
      <t>. Ihre (</t>
    </r>
    <r>
      <rPr>
        <b/>
        <sz val="11"/>
        <color theme="1"/>
        <rFont val="Calibri"/>
        <family val="2"/>
        <scheme val="minor"/>
      </rPr>
      <t>Kurz-) Antwort auf die jeweiligen Fragen tragen Sie in Spalte G ein</t>
    </r>
    <r>
      <rPr>
        <sz val="11"/>
        <color theme="1"/>
        <rFont val="Calibri"/>
        <family val="2"/>
        <scheme val="minor"/>
      </rPr>
      <t xml:space="preserve">. Achten Sie bitte darauf, dass Ihre </t>
    </r>
    <r>
      <rPr>
        <b/>
        <sz val="11"/>
        <color theme="1"/>
        <rFont val="Calibri"/>
        <family val="2"/>
        <scheme val="minor"/>
      </rPr>
      <t>Antwort kurz und präzise</t>
    </r>
    <r>
      <rPr>
        <sz val="11"/>
        <color theme="1"/>
        <rFont val="Calibri"/>
        <family val="2"/>
        <scheme val="minor"/>
      </rPr>
      <t xml:space="preserve"> ist, sodass diese auch in der später zu findenen Zusammenfassung vollständig dargestellt werden kann. In </t>
    </r>
    <r>
      <rPr>
        <b/>
        <sz val="11"/>
        <color theme="1"/>
        <rFont val="Calibri"/>
        <family val="2"/>
        <scheme val="minor"/>
      </rPr>
      <t xml:space="preserve">Spalte G </t>
    </r>
    <r>
      <rPr>
        <sz val="11"/>
        <color theme="1"/>
        <rFont val="Calibri"/>
        <family val="2"/>
        <scheme val="minor"/>
      </rPr>
      <t xml:space="preserve">können Sie </t>
    </r>
    <r>
      <rPr>
        <b/>
        <sz val="11"/>
        <color theme="1"/>
        <rFont val="Calibri"/>
        <family val="2"/>
        <scheme val="minor"/>
      </rPr>
      <t>weiterführende Informationen</t>
    </r>
    <r>
      <rPr>
        <sz val="11"/>
        <color theme="1"/>
        <rFont val="Calibri"/>
        <family val="2"/>
        <scheme val="minor"/>
      </rPr>
      <t xml:space="preserve"> (bspw. in Form von Links, internen Aktenzeichen o.Ä.) angeben. 
Im Anschluss an die Beantwortung der Frage, fügen Sie in den Spalten I und J Ihren Namen und das Datum der Antwort ein. Dies geschieht aus dem Grund, um einen Ansprechpartner für die beschriebenen Inhalte zu erlangen und die Aktualität der Inhalte (bspw. bei Weitergabe des Excel-Werkzeugs innerhalb Ihrer Organisation) zu bewerten. 
</t>
    </r>
    <r>
      <rPr>
        <b/>
        <sz val="11"/>
        <color theme="1"/>
        <rFont val="Calibri"/>
        <family val="2"/>
        <scheme val="minor"/>
      </rPr>
      <t>(2)</t>
    </r>
    <r>
      <rPr>
        <sz val="11"/>
        <color theme="1"/>
        <rFont val="Calibri"/>
        <family val="2"/>
        <scheme val="minor"/>
      </rPr>
      <t xml:space="preserve"> Neben den Fragen enthalten die Registerblätter</t>
    </r>
    <r>
      <rPr>
        <b/>
        <sz val="11"/>
        <color theme="1"/>
        <rFont val="Calibri"/>
        <family val="2"/>
        <scheme val="minor"/>
      </rPr>
      <t xml:space="preserve"> Hinweise zu Hilfestellungen und Instrumenten Dritter</t>
    </r>
    <r>
      <rPr>
        <sz val="11"/>
        <color theme="1"/>
        <rFont val="Calibri"/>
        <family val="2"/>
        <scheme val="minor"/>
      </rPr>
      <t xml:space="preserve">, welche jeweils beschrieben werden und mit einem Link für weiterführende Informationen versehen sind. 
Abschließend bewerten Sie die Zufriedenheit mit Ihrer Antwort, um zu zeigen, ob hier bspw. noch weitere Recherchen/Informationen zum Erhalt einer vollumfänglichen Antwort erforderlich sind. 
</t>
    </r>
    <r>
      <rPr>
        <b/>
        <sz val="11"/>
        <color theme="1"/>
        <rFont val="Calibri"/>
        <family val="2"/>
        <scheme val="minor"/>
      </rPr>
      <t>(3)</t>
    </r>
    <r>
      <rPr>
        <sz val="11"/>
        <color theme="1"/>
        <rFont val="Calibri"/>
        <family val="2"/>
        <scheme val="minor"/>
      </rPr>
      <t xml:space="preserve"> Nach der vollständigen Ausfüllung der Tabelle können Sie durch einen </t>
    </r>
    <r>
      <rPr>
        <b/>
        <sz val="11"/>
        <color theme="1"/>
        <rFont val="Calibri"/>
        <family val="2"/>
        <scheme val="minor"/>
      </rPr>
      <t>Mausklick auf das orangene Feld (oben links</t>
    </r>
    <r>
      <rPr>
        <sz val="11"/>
        <color theme="1"/>
        <rFont val="Calibri"/>
        <family val="2"/>
        <scheme val="minor"/>
      </rPr>
      <t>; "</t>
    </r>
    <r>
      <rPr>
        <b/>
        <sz val="11"/>
        <color theme="1"/>
        <rFont val="Calibri"/>
        <family val="2"/>
        <scheme val="minor"/>
      </rPr>
      <t>Weiter zur Feinplanung (Neukauf)</t>
    </r>
    <r>
      <rPr>
        <sz val="11"/>
        <color theme="1"/>
        <rFont val="Calibri"/>
        <family val="2"/>
        <scheme val="minor"/>
      </rPr>
      <t xml:space="preserve">) zum nächsten Fragenblock gelangen.  </t>
    </r>
  </si>
  <si>
    <r>
      <t xml:space="preserve">Nachdem Sie alle </t>
    </r>
    <r>
      <rPr>
        <b/>
        <sz val="11"/>
        <color theme="1"/>
        <rFont val="Calibri"/>
        <family val="2"/>
        <scheme val="minor"/>
      </rPr>
      <t>Fragenblöcke erfolgreich beantworten</t>
    </r>
    <r>
      <rPr>
        <sz val="11"/>
        <color theme="1"/>
        <rFont val="Calibri"/>
        <family val="2"/>
        <scheme val="minor"/>
      </rPr>
      <t xml:space="preserve"> konnten gelangen Sie durch einen Mausklick auf die Schaltfläche ("</t>
    </r>
    <r>
      <rPr>
        <b/>
        <sz val="11"/>
        <color theme="1"/>
        <rFont val="Calibri"/>
        <family val="2"/>
        <scheme val="minor"/>
      </rPr>
      <t>Weiter zur Gesamtübersicht (Neukauf)"</t>
    </r>
    <r>
      <rPr>
        <sz val="11"/>
        <color theme="1"/>
        <rFont val="Calibri"/>
        <family val="2"/>
        <scheme val="minor"/>
      </rPr>
      <t xml:space="preserve">) zu Ihrer Zusammenfassung.
In der </t>
    </r>
    <r>
      <rPr>
        <b/>
        <sz val="11"/>
        <color theme="1"/>
        <rFont val="Calibri"/>
        <family val="2"/>
        <scheme val="minor"/>
      </rPr>
      <t>Zusammenfassung</t>
    </r>
    <r>
      <rPr>
        <sz val="11"/>
        <color theme="1"/>
        <rFont val="Calibri"/>
        <family val="2"/>
        <scheme val="minor"/>
      </rPr>
      <t xml:space="preserve"> sind </t>
    </r>
    <r>
      <rPr>
        <b/>
        <sz val="11"/>
        <color theme="1"/>
        <rFont val="Calibri"/>
        <family val="2"/>
        <scheme val="minor"/>
      </rPr>
      <t>alle Vorgehensschritte, Fragen und Ihre dazugehörigen Antworten inklusive der Zufriedenheit</t>
    </r>
    <r>
      <rPr>
        <sz val="11"/>
        <color theme="1"/>
        <rFont val="Calibri"/>
        <family val="2"/>
        <scheme val="minor"/>
      </rPr>
      <t xml:space="preserve"> mit der jeweiligen Antwort in einer Übersicht zusammengefasst. Es bietet sich an, zumindest diese Übersicht Ihren </t>
    </r>
    <r>
      <rPr>
        <b/>
        <sz val="11"/>
        <color theme="1"/>
        <rFont val="Calibri"/>
        <family val="2"/>
        <scheme val="minor"/>
      </rPr>
      <t>Vergabeakten</t>
    </r>
    <r>
      <rPr>
        <sz val="11"/>
        <color theme="1"/>
        <rFont val="Calibri"/>
        <family val="2"/>
        <scheme val="minor"/>
      </rPr>
      <t xml:space="preserve"> beizulegen und als "Gesamt-Checkliste" zur Vorbereitung, Durchführung und Nachbereitung der Beschaffung von Reinigungsdiensten zu nutzen. 
Sofern gewünscht, können Sie durch einen Mausklick auf die Schaltfläche "</t>
    </r>
    <r>
      <rPr>
        <b/>
        <sz val="11"/>
        <color theme="1"/>
        <rFont val="Calibri"/>
        <family val="2"/>
        <scheme val="minor"/>
      </rPr>
      <t>Zur Auswahl der CPV-Codes</t>
    </r>
    <r>
      <rPr>
        <sz val="11"/>
        <color theme="1"/>
        <rFont val="Calibri"/>
        <family val="2"/>
        <scheme val="minor"/>
      </rPr>
      <t xml:space="preserve">" die für Sie und Ihr Beschaffungsvorhaben relevanten CPV-Codes zu Reinigungsdiensten auswählen.
Alternativ können Sie durch einen Mausklick auf die Schaltfläche (oben links) zurück zur </t>
    </r>
    <r>
      <rPr>
        <b/>
        <sz val="11"/>
        <color theme="1"/>
        <rFont val="Calibri"/>
        <family val="2"/>
        <scheme val="minor"/>
      </rPr>
      <t>Startseite des operativen Einkäufers (Neukauf)</t>
    </r>
    <r>
      <rPr>
        <sz val="11"/>
        <color theme="1"/>
        <rFont val="Calibri"/>
        <family val="2"/>
        <scheme val="minor"/>
      </rPr>
      <t xml:space="preserve"> gelangen.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</si>
</sst>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font>
      <sz val="11"/>
      <color theme="1"/>
      <name val="Calibri"/>
      <family val="2"/>
      <scheme val="minor"/>
    </font>
    <font>
      <b/>
      <sz val="11"/>
      <color theme="1"/>
      <name val="Calibri"/>
      <family val="2"/>
      <scheme val="minor"/>
    </font>
    <font>
      <i/>
      <sz val="11"/>
      <color theme="1"/>
      <name val="Calibri"/>
      <family val="2"/>
      <scheme val="minor"/>
    </font>
    <font>
      <sz val="11"/>
      <color theme="0"/>
      <name val="Calibri"/>
      <family val="2"/>
      <scheme val="minor"/>
    </font>
    <font>
      <b/>
      <u/>
      <sz val="11"/>
      <color theme="1"/>
      <name val="Calibri"/>
      <family val="2"/>
      <scheme val="minor"/>
    </font>
    <font>
      <b/>
      <sz val="11"/>
      <color theme="0"/>
      <name val="Calibri"/>
      <family val="2"/>
      <scheme val="minor"/>
    </font>
    <font>
      <b/>
      <i/>
      <sz val="11"/>
      <color theme="1"/>
      <name val="Calibri"/>
      <family val="2"/>
      <scheme val="minor"/>
    </font>
    <font>
      <b/>
      <sz val="22"/>
      <color theme="1"/>
      <name val="Calibri"/>
      <family val="2"/>
      <scheme val="minor"/>
    </font>
    <font>
      <b/>
      <sz val="16"/>
      <color theme="1"/>
      <name val="Calibri"/>
      <family val="2"/>
      <scheme val="minor"/>
    </font>
    <font>
      <b/>
      <u/>
      <sz val="16"/>
      <color theme="1"/>
      <name val="Calibri"/>
      <family val="2"/>
      <scheme val="minor"/>
    </font>
    <font>
      <u/>
      <sz val="11"/>
      <color theme="10"/>
      <name val="Calibri"/>
      <family val="2"/>
      <scheme val="minor"/>
    </font>
    <font>
      <sz val="11"/>
      <name val="Calibri"/>
      <family val="2"/>
      <scheme val="minor"/>
    </font>
    <font>
      <sz val="11"/>
      <color rgb="FF0F1A3D"/>
      <name val="Calibri"/>
      <family val="2"/>
      <scheme val="minor"/>
    </font>
    <font>
      <sz val="11"/>
      <color rgb="FF000000"/>
      <name val="Calibri"/>
      <family val="2"/>
      <scheme val="minor"/>
    </font>
    <font>
      <sz val="11"/>
      <color theme="1"/>
      <name val="Calibri"/>
      <family val="2"/>
      <scheme val="minor"/>
    </font>
    <font>
      <b/>
      <sz val="11"/>
      <color theme="0"/>
      <name val="Arial"/>
      <family val="2"/>
    </font>
    <font>
      <sz val="11"/>
      <color theme="1"/>
      <name val="Arial"/>
      <family val="2"/>
    </font>
    <font>
      <b/>
      <sz val="11"/>
      <color theme="1"/>
      <name val="Arial"/>
      <family val="2"/>
    </font>
    <font>
      <sz val="8"/>
      <name val="Calibri"/>
      <family val="2"/>
      <scheme val="minor"/>
    </font>
    <font>
      <b/>
      <sz val="14"/>
      <color theme="1"/>
      <name val="Calibri"/>
      <family val="2"/>
      <scheme val="minor"/>
    </font>
    <font>
      <b/>
      <sz val="18"/>
      <color theme="0"/>
      <name val="Calibri"/>
      <family val="2"/>
      <scheme val="minor"/>
    </font>
    <font>
      <sz val="10"/>
      <color theme="1"/>
      <name val="Calibri"/>
      <family val="2"/>
      <scheme val="minor"/>
    </font>
  </fonts>
  <fills count="7">
    <fill>
      <patternFill patternType="none"/>
    </fill>
    <fill>
      <patternFill patternType="gray125"/>
    </fill>
    <fill>
      <patternFill patternType="solid">
        <fgColor theme="1"/>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0" tint="-4.9989318521683403E-2"/>
        <bgColor indexed="64"/>
      </patternFill>
    </fill>
  </fills>
  <borders count="6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theme="1"/>
      </right>
      <top/>
      <bottom/>
      <diagonal/>
    </border>
    <border>
      <left style="thin">
        <color theme="1"/>
      </left>
      <right/>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medium">
        <color theme="1"/>
      </left>
      <right/>
      <top style="medium">
        <color theme="1"/>
      </top>
      <bottom style="thin">
        <color theme="1"/>
      </bottom>
      <diagonal/>
    </border>
    <border>
      <left/>
      <right/>
      <top style="medium">
        <color theme="1"/>
      </top>
      <bottom style="thin">
        <color theme="1"/>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style="thin">
        <color theme="1"/>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style="thin">
        <color theme="1"/>
      </left>
      <right/>
      <top/>
      <bottom style="medium">
        <color theme="1"/>
      </bottom>
      <diagonal/>
    </border>
    <border>
      <left/>
      <right style="thin">
        <color theme="1"/>
      </right>
      <top/>
      <bottom style="medium">
        <color theme="1"/>
      </bottom>
      <diagonal/>
    </border>
    <border>
      <left/>
      <right style="medium">
        <color theme="1"/>
      </right>
      <top/>
      <bottom style="medium">
        <color theme="1"/>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64"/>
      </top>
      <bottom/>
      <diagonal/>
    </border>
    <border>
      <left/>
      <right style="medium">
        <color theme="1"/>
      </right>
      <top style="medium">
        <color indexed="64"/>
      </top>
      <bottom/>
      <diagonal/>
    </border>
    <border>
      <left/>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top/>
      <bottom/>
      <diagonal/>
    </border>
  </borders>
  <cellStyleXfs count="3">
    <xf numFmtId="0" fontId="0" fillId="0" borderId="0"/>
    <xf numFmtId="0" fontId="10" fillId="0" borderId="0" applyNumberFormat="0" applyFill="0" applyBorder="0" applyAlignment="0" applyProtection="0"/>
    <xf numFmtId="9" fontId="14" fillId="0" borderId="0" applyFont="0" applyFill="0" applyBorder="0" applyAlignment="0" applyProtection="0"/>
  </cellStyleXfs>
  <cellXfs count="317">
    <xf numFmtId="0" fontId="0" fillId="0" borderId="0" xfId="0"/>
    <xf numFmtId="0" fontId="0" fillId="0" borderId="0" xfId="0" applyAlignment="1">
      <alignment horizontal="left" vertical="top"/>
    </xf>
    <xf numFmtId="0" fontId="0" fillId="0" borderId="0" xfId="0" applyAlignment="1">
      <alignment horizontal="left" vertical="top" wrapText="1"/>
    </xf>
    <xf numFmtId="0" fontId="0" fillId="0" borderId="0" xfId="0" applyAlignment="1">
      <alignment wrapText="1"/>
    </xf>
    <xf numFmtId="0" fontId="0" fillId="0" borderId="0" xfId="0" applyAlignment="1">
      <alignment vertical="top" wrapText="1"/>
    </xf>
    <xf numFmtId="0" fontId="0" fillId="0" borderId="0" xfId="0" applyAlignment="1">
      <alignment horizontal="left" vertical="top" wrapText="1"/>
    </xf>
    <xf numFmtId="0" fontId="0" fillId="0" borderId="1" xfId="0" applyBorder="1" applyAlignment="1">
      <alignment horizontal="left" vertical="top" wrapText="1"/>
    </xf>
    <xf numFmtId="0" fontId="1" fillId="0" borderId="0" xfId="0" applyFont="1" applyAlignment="1">
      <alignment horizontal="left" vertical="top"/>
    </xf>
    <xf numFmtId="0" fontId="0" fillId="0" borderId="0" xfId="0" applyAlignment="1">
      <alignment horizontal="left" vertical="top" wrapText="1"/>
    </xf>
    <xf numFmtId="0" fontId="3" fillId="2" borderId="1" xfId="0" applyFont="1" applyFill="1" applyBorder="1" applyAlignment="1">
      <alignment horizontal="left" vertical="top"/>
    </xf>
    <xf numFmtId="0" fontId="3" fillId="2" borderId="1" xfId="0" applyFont="1" applyFill="1" applyBorder="1" applyAlignment="1">
      <alignment horizontal="left" vertical="top" wrapText="1"/>
    </xf>
    <xf numFmtId="0" fontId="2" fillId="0" borderId="0" xfId="0" applyFont="1" applyAlignment="1">
      <alignment horizontal="left" vertical="top"/>
    </xf>
    <xf numFmtId="14" fontId="0" fillId="0" borderId="1" xfId="0" applyNumberFormat="1" applyBorder="1" applyAlignment="1">
      <alignment horizontal="left" vertical="top" wrapText="1"/>
    </xf>
    <xf numFmtId="0" fontId="0" fillId="3" borderId="1" xfId="0" applyFill="1" applyBorder="1" applyAlignment="1">
      <alignment horizontal="left" vertical="top"/>
    </xf>
    <xf numFmtId="0" fontId="0" fillId="3" borderId="1" xfId="0" applyFill="1" applyBorder="1" applyAlignment="1">
      <alignment horizontal="left" vertical="top" wrapText="1"/>
    </xf>
    <xf numFmtId="0" fontId="0" fillId="0" borderId="1" xfId="0" applyFill="1" applyBorder="1" applyAlignment="1">
      <alignment horizontal="left" vertical="top" wrapText="1"/>
    </xf>
    <xf numFmtId="0" fontId="2" fillId="0" borderId="0" xfId="0" applyFont="1"/>
    <xf numFmtId="0" fontId="1" fillId="0" borderId="0" xfId="0" applyFont="1"/>
    <xf numFmtId="0" fontId="3" fillId="2" borderId="1" xfId="0" applyFont="1" applyFill="1" applyBorder="1"/>
    <xf numFmtId="0" fontId="0" fillId="0" borderId="1" xfId="0" applyBorder="1"/>
    <xf numFmtId="0" fontId="1" fillId="0" borderId="1" xfId="0" applyFont="1" applyFill="1" applyBorder="1" applyAlignment="1">
      <alignment horizontal="left" vertical="top" wrapText="1"/>
    </xf>
    <xf numFmtId="0" fontId="1" fillId="0" borderId="1" xfId="0" applyFont="1" applyBorder="1"/>
    <xf numFmtId="0" fontId="5" fillId="2" borderId="1" xfId="0" applyFont="1" applyFill="1" applyBorder="1"/>
    <xf numFmtId="0" fontId="5" fillId="2" borderId="1" xfId="0" applyFont="1" applyFill="1" applyBorder="1" applyAlignment="1">
      <alignment horizontal="right"/>
    </xf>
    <xf numFmtId="0" fontId="0" fillId="0" borderId="1" xfId="0" quotePrefix="1" applyBorder="1" applyAlignment="1">
      <alignment horizontal="left" vertical="top"/>
    </xf>
    <xf numFmtId="0" fontId="2" fillId="0" borderId="0" xfId="0" applyFont="1" applyAlignment="1">
      <alignment vertical="top" wrapText="1"/>
    </xf>
    <xf numFmtId="0" fontId="6" fillId="0" borderId="0" xfId="0" applyFont="1" applyAlignment="1">
      <alignment horizontal="left" vertical="top"/>
    </xf>
    <xf numFmtId="0" fontId="7" fillId="0" borderId="0" xfId="0" applyFont="1"/>
    <xf numFmtId="0" fontId="10" fillId="0" borderId="0" xfId="1" applyAlignment="1">
      <alignment horizontal="left" vertical="top"/>
    </xf>
    <xf numFmtId="0" fontId="0" fillId="3" borderId="1" xfId="0" applyFill="1" applyBorder="1" applyAlignment="1">
      <alignment vertical="top" wrapText="1"/>
    </xf>
    <xf numFmtId="0" fontId="1" fillId="0" borderId="0" xfId="0" applyFont="1" applyAlignment="1">
      <alignment horizontal="left" vertical="top"/>
    </xf>
    <xf numFmtId="0" fontId="11" fillId="3" borderId="1" xfId="0" applyFont="1" applyFill="1" applyBorder="1" applyAlignment="1">
      <alignment horizontal="left" vertical="top" wrapText="1"/>
    </xf>
    <xf numFmtId="0" fontId="11" fillId="3" borderId="2" xfId="0" applyFont="1" applyFill="1" applyBorder="1" applyAlignment="1">
      <alignment horizontal="left" vertical="top" wrapText="1"/>
    </xf>
    <xf numFmtId="0" fontId="0" fillId="3" borderId="1" xfId="0" applyFill="1" applyBorder="1" applyAlignment="1">
      <alignment vertical="top"/>
    </xf>
    <xf numFmtId="0" fontId="0" fillId="0" borderId="1" xfId="0" applyBorder="1" applyAlignment="1">
      <alignment wrapText="1"/>
    </xf>
    <xf numFmtId="0" fontId="0" fillId="0" borderId="1" xfId="0" applyFill="1" applyBorder="1" applyAlignment="1">
      <alignment wrapText="1"/>
    </xf>
    <xf numFmtId="0" fontId="10" fillId="0" borderId="1" xfId="1" applyFill="1" applyBorder="1" applyAlignment="1">
      <alignment wrapText="1"/>
    </xf>
    <xf numFmtId="0" fontId="1" fillId="0" borderId="0" xfId="0" applyFont="1" applyAlignment="1">
      <alignment horizontal="left" vertical="top"/>
    </xf>
    <xf numFmtId="0" fontId="0" fillId="0" borderId="0" xfId="0" applyAlignment="1">
      <alignment vertical="top" wrapText="1"/>
    </xf>
    <xf numFmtId="0" fontId="1" fillId="0" borderId="0" xfId="0" applyFont="1" applyAlignment="1">
      <alignment horizontal="left" vertical="top"/>
    </xf>
    <xf numFmtId="0" fontId="0" fillId="0" borderId="1" xfId="0" applyBorder="1" applyAlignment="1">
      <alignment horizontal="left" vertical="top"/>
    </xf>
    <xf numFmtId="0" fontId="0" fillId="0" borderId="1" xfId="0" applyBorder="1" applyAlignment="1">
      <alignment horizontal="left" vertical="center" wrapText="1"/>
    </xf>
    <xf numFmtId="0" fontId="0" fillId="0" borderId="0" xfId="0" applyAlignment="1">
      <alignment horizontal="left" vertical="center" wrapText="1"/>
    </xf>
    <xf numFmtId="0" fontId="0" fillId="0" borderId="1" xfId="0" applyBorder="1" applyAlignment="1">
      <alignment horizontal="center" vertical="center" wrapText="1"/>
    </xf>
    <xf numFmtId="0" fontId="0" fillId="0" borderId="0" xfId="0" applyAlignment="1">
      <alignment horizontal="center" vertical="center" wrapText="1"/>
    </xf>
    <xf numFmtId="0" fontId="0" fillId="0" borderId="1" xfId="0" applyBorder="1" applyAlignment="1">
      <alignment vertical="center" wrapText="1"/>
    </xf>
    <xf numFmtId="0" fontId="5" fillId="2" borderId="1" xfId="0" applyFont="1" applyFill="1" applyBorder="1" applyAlignment="1">
      <alignment horizontal="left" vertical="center" wrapText="1"/>
    </xf>
    <xf numFmtId="49" fontId="0" fillId="3" borderId="1" xfId="0" applyNumberFormat="1" applyFill="1" applyBorder="1" applyAlignment="1">
      <alignment horizontal="left" vertical="top"/>
    </xf>
    <xf numFmtId="0" fontId="0" fillId="0" borderId="1" xfId="0" applyBorder="1" applyAlignment="1">
      <alignment horizontal="left" vertical="center"/>
    </xf>
    <xf numFmtId="0" fontId="0" fillId="0" borderId="1" xfId="0" quotePrefix="1" applyBorder="1" applyAlignment="1">
      <alignment horizontal="left" vertical="center"/>
    </xf>
    <xf numFmtId="0" fontId="0" fillId="0" borderId="0" xfId="0" applyFill="1" applyAlignment="1">
      <alignment horizontal="left" vertical="top"/>
    </xf>
    <xf numFmtId="0" fontId="0" fillId="0" borderId="0" xfId="0" applyFill="1" applyBorder="1" applyAlignment="1">
      <alignment horizontal="left" vertical="top" wrapText="1"/>
    </xf>
    <xf numFmtId="0" fontId="1" fillId="0" borderId="0" xfId="0" applyFont="1" applyFill="1" applyBorder="1" applyAlignment="1">
      <alignment horizontal="left" vertical="top" wrapText="1"/>
    </xf>
    <xf numFmtId="0" fontId="1" fillId="0" borderId="0" xfId="0" applyFont="1" applyFill="1" applyBorder="1"/>
    <xf numFmtId="0" fontId="0" fillId="0" borderId="0" xfId="0" applyFill="1" applyBorder="1"/>
    <xf numFmtId="0" fontId="3" fillId="2" borderId="1" xfId="0" applyFont="1" applyFill="1" applyBorder="1" applyAlignment="1">
      <alignment horizontal="center"/>
    </xf>
    <xf numFmtId="0" fontId="0" fillId="4" borderId="1" xfId="0" applyFill="1" applyBorder="1"/>
    <xf numFmtId="0" fontId="3" fillId="2" borderId="3" xfId="0" applyFont="1" applyFill="1" applyBorder="1"/>
    <xf numFmtId="0" fontId="0" fillId="0" borderId="0" xfId="0" applyAlignment="1">
      <alignment horizontal="left"/>
    </xf>
    <xf numFmtId="0" fontId="0" fillId="0" borderId="0" xfId="0" applyFill="1" applyAlignment="1">
      <alignment horizontal="left" vertical="center"/>
    </xf>
    <xf numFmtId="0" fontId="1" fillId="0" borderId="0" xfId="0" applyFont="1" applyAlignment="1">
      <alignment horizontal="left" vertical="top"/>
    </xf>
    <xf numFmtId="0" fontId="2" fillId="0" borderId="0" xfId="0" applyFont="1" applyAlignment="1">
      <alignment horizontal="left" vertical="top"/>
    </xf>
    <xf numFmtId="0" fontId="6" fillId="0" borderId="0" xfId="0" applyFont="1" applyAlignment="1">
      <alignment horizontal="left" vertical="top"/>
    </xf>
    <xf numFmtId="0" fontId="1" fillId="0" borderId="0" xfId="0" applyFont="1" applyAlignment="1">
      <alignment horizontal="left" vertical="top"/>
    </xf>
    <xf numFmtId="0" fontId="0" fillId="0" borderId="0" xfId="0" applyFill="1"/>
    <xf numFmtId="0" fontId="1" fillId="0" borderId="0" xfId="0" applyFont="1" applyAlignment="1">
      <alignment horizontal="left" vertical="top"/>
    </xf>
    <xf numFmtId="0" fontId="0" fillId="0" borderId="1" xfId="0" applyFill="1" applyBorder="1" applyAlignment="1">
      <alignment vertical="center" wrapText="1"/>
    </xf>
    <xf numFmtId="0" fontId="0" fillId="0" borderId="1" xfId="0" applyFill="1" applyBorder="1"/>
    <xf numFmtId="0" fontId="0" fillId="3" borderId="1" xfId="0" applyFont="1" applyFill="1" applyBorder="1" applyAlignment="1">
      <alignment horizontal="left" vertical="top" wrapText="1"/>
    </xf>
    <xf numFmtId="1" fontId="0" fillId="3" borderId="1" xfId="0" applyNumberFormat="1" applyFill="1" applyBorder="1" applyAlignment="1">
      <alignment horizontal="left" vertical="top" wrapText="1"/>
    </xf>
    <xf numFmtId="0" fontId="0" fillId="3" borderId="4" xfId="0" applyFill="1" applyBorder="1" applyAlignment="1">
      <alignment vertical="top" wrapText="1"/>
    </xf>
    <xf numFmtId="49" fontId="0" fillId="0" borderId="0" xfId="0" applyNumberFormat="1" applyFill="1" applyBorder="1" applyAlignment="1">
      <alignment horizontal="left" vertical="top"/>
    </xf>
    <xf numFmtId="0" fontId="0" fillId="0" borderId="0" xfId="0" applyFill="1" applyBorder="1" applyAlignment="1">
      <alignment vertical="top" wrapText="1"/>
    </xf>
    <xf numFmtId="0" fontId="0" fillId="0" borderId="0" xfId="0" applyFill="1" applyBorder="1" applyAlignment="1">
      <alignment horizontal="left" vertical="top"/>
    </xf>
    <xf numFmtId="14" fontId="0" fillId="0" borderId="0" xfId="0" applyNumberFormat="1" applyFill="1" applyBorder="1" applyAlignment="1">
      <alignment horizontal="left" vertical="top" wrapText="1"/>
    </xf>
    <xf numFmtId="0" fontId="1" fillId="0" borderId="0" xfId="0" applyFont="1" applyAlignment="1">
      <alignment horizontal="left" vertical="top"/>
    </xf>
    <xf numFmtId="0" fontId="0" fillId="0" borderId="0" xfId="0" applyAlignment="1">
      <alignment horizontal="left" vertical="top" wrapText="1"/>
    </xf>
    <xf numFmtId="0" fontId="6" fillId="0" borderId="0" xfId="0" applyFont="1" applyAlignment="1">
      <alignment horizontal="left" vertical="top" wrapText="1"/>
    </xf>
    <xf numFmtId="0" fontId="3" fillId="2" borderId="0" xfId="0" applyFont="1" applyFill="1" applyAlignment="1">
      <alignment wrapText="1"/>
    </xf>
    <xf numFmtId="0" fontId="0" fillId="0" borderId="1" xfId="0" applyBorder="1" applyAlignment="1">
      <alignment horizontal="left" wrapText="1"/>
    </xf>
    <xf numFmtId="0" fontId="1" fillId="0" borderId="0" xfId="0" applyFont="1" applyAlignment="1">
      <alignment horizontal="left" vertical="top"/>
    </xf>
    <xf numFmtId="0" fontId="15" fillId="2" borderId="6" xfId="0" applyFont="1" applyFill="1" applyBorder="1" applyAlignment="1">
      <alignment horizontal="left" vertical="top" wrapText="1"/>
    </xf>
    <xf numFmtId="0" fontId="15" fillId="2" borderId="7" xfId="0" applyFont="1" applyFill="1" applyBorder="1" applyAlignment="1">
      <alignment horizontal="left" vertical="top" wrapText="1"/>
    </xf>
    <xf numFmtId="0" fontId="15" fillId="2" borderId="8" xfId="0" applyFont="1" applyFill="1" applyBorder="1" applyAlignment="1">
      <alignment horizontal="left" vertical="top" wrapText="1"/>
    </xf>
    <xf numFmtId="0" fontId="15" fillId="2" borderId="0" xfId="0" applyFont="1" applyFill="1" applyAlignment="1">
      <alignment horizontal="left" vertical="top" wrapText="1"/>
    </xf>
    <xf numFmtId="0" fontId="15" fillId="2" borderId="9" xfId="0" applyFont="1" applyFill="1" applyBorder="1" applyAlignment="1">
      <alignment horizontal="left" vertical="top" wrapText="1"/>
    </xf>
    <xf numFmtId="0" fontId="16" fillId="0" borderId="1" xfId="0" applyFont="1" applyBorder="1" applyAlignment="1">
      <alignment horizontal="left" vertical="top" wrapText="1"/>
    </xf>
    <xf numFmtId="0" fontId="17" fillId="0" borderId="1" xfId="0" applyFont="1" applyBorder="1" applyAlignment="1">
      <alignment horizontal="left" vertical="top" wrapText="1"/>
    </xf>
    <xf numFmtId="0" fontId="16" fillId="0" borderId="0" xfId="0" applyFont="1" applyAlignment="1">
      <alignment horizontal="left" vertical="top" wrapText="1"/>
    </xf>
    <xf numFmtId="10" fontId="0" fillId="0" borderId="0" xfId="0" applyNumberFormat="1"/>
    <xf numFmtId="9" fontId="0" fillId="0" borderId="1" xfId="2" applyFont="1" applyBorder="1"/>
    <xf numFmtId="0" fontId="1" fillId="0" borderId="0" xfId="0" applyFont="1" applyAlignment="1">
      <alignment vertical="top"/>
    </xf>
    <xf numFmtId="0" fontId="0" fillId="0" borderId="12" xfId="0" applyBorder="1"/>
    <xf numFmtId="0" fontId="0" fillId="0" borderId="14" xfId="0" applyBorder="1"/>
    <xf numFmtId="0" fontId="0" fillId="0" borderId="0" xfId="0" applyBorder="1"/>
    <xf numFmtId="10" fontId="1" fillId="0" borderId="0" xfId="0" applyNumberFormat="1" applyFont="1" applyBorder="1"/>
    <xf numFmtId="0" fontId="0" fillId="0" borderId="0" xfId="0" applyBorder="1" applyAlignment="1">
      <alignment vertical="center"/>
    </xf>
    <xf numFmtId="0" fontId="0" fillId="0" borderId="16" xfId="0" applyBorder="1" applyAlignment="1">
      <alignment vertical="center" wrapText="1"/>
    </xf>
    <xf numFmtId="0" fontId="0" fillId="0" borderId="10" xfId="0" applyBorder="1" applyAlignment="1">
      <alignment vertical="center" wrapText="1"/>
    </xf>
    <xf numFmtId="0" fontId="0" fillId="0" borderId="10" xfId="0" applyBorder="1" applyAlignment="1"/>
    <xf numFmtId="0" fontId="0" fillId="0" borderId="17" xfId="0" applyBorder="1" applyAlignment="1"/>
    <xf numFmtId="49" fontId="0" fillId="0" borderId="0" xfId="0" applyNumberFormat="1" applyAlignment="1">
      <alignment horizontal="left" vertical="top" wrapText="1"/>
    </xf>
    <xf numFmtId="49" fontId="0" fillId="5" borderId="0" xfId="0" applyNumberFormat="1" applyFill="1" applyAlignment="1">
      <alignment horizontal="left" vertical="top" wrapText="1"/>
    </xf>
    <xf numFmtId="0" fontId="0" fillId="0" borderId="0" xfId="0" applyAlignment="1">
      <alignment vertical="top"/>
    </xf>
    <xf numFmtId="49" fontId="0" fillId="0" borderId="0" xfId="0" applyNumberFormat="1" applyAlignment="1">
      <alignment horizontal="left" vertical="top"/>
    </xf>
    <xf numFmtId="0" fontId="5" fillId="2" borderId="0" xfId="0" applyFont="1" applyFill="1" applyAlignment="1">
      <alignment vertical="top"/>
    </xf>
    <xf numFmtId="0" fontId="5" fillId="2" borderId="0" xfId="0" applyFont="1" applyFill="1"/>
    <xf numFmtId="2" fontId="0" fillId="0" borderId="0" xfId="0" applyNumberFormat="1"/>
    <xf numFmtId="2" fontId="0" fillId="0" borderId="0" xfId="0" applyNumberFormat="1" applyAlignment="1">
      <alignment horizontal="left" vertical="top" wrapText="1"/>
    </xf>
    <xf numFmtId="49" fontId="0" fillId="5" borderId="0" xfId="0" applyNumberFormat="1" applyFill="1" applyAlignment="1">
      <alignment horizontal="left" vertical="top"/>
    </xf>
    <xf numFmtId="2" fontId="0" fillId="5" borderId="0" xfId="0" applyNumberFormat="1" applyFill="1"/>
    <xf numFmtId="2" fontId="0" fillId="5" borderId="0" xfId="0" applyNumberFormat="1" applyFill="1" applyAlignment="1">
      <alignment horizontal="left" vertical="top" wrapText="1"/>
    </xf>
    <xf numFmtId="0" fontId="0" fillId="0" borderId="0" xfId="0" applyFill="1" applyAlignment="1">
      <alignment vertical="top"/>
    </xf>
    <xf numFmtId="49" fontId="0" fillId="0" borderId="0" xfId="0" applyNumberFormat="1" applyFill="1" applyAlignment="1">
      <alignment horizontal="left" vertical="top" wrapText="1"/>
    </xf>
    <xf numFmtId="49" fontId="0" fillId="0" borderId="0" xfId="0" applyNumberFormat="1" applyFill="1" applyAlignment="1">
      <alignment horizontal="left" vertical="top"/>
    </xf>
    <xf numFmtId="2" fontId="0" fillId="0" borderId="0" xfId="0" applyNumberFormat="1" applyFill="1"/>
    <xf numFmtId="2" fontId="0" fillId="0" borderId="0" xfId="0" applyNumberFormat="1" applyFill="1" applyAlignment="1">
      <alignment horizontal="left" vertical="top" wrapText="1"/>
    </xf>
    <xf numFmtId="0" fontId="0" fillId="5" borderId="0" xfId="0" applyFill="1" applyAlignment="1">
      <alignment horizontal="left" vertical="top" wrapText="1"/>
    </xf>
    <xf numFmtId="10" fontId="0" fillId="0" borderId="0" xfId="0" applyNumberFormat="1" applyAlignment="1">
      <alignment horizontal="left" vertical="top" wrapText="1"/>
    </xf>
    <xf numFmtId="0" fontId="0" fillId="0" borderId="1" xfId="0" applyFont="1" applyFill="1" applyBorder="1" applyAlignment="1">
      <alignment horizontal="left" vertical="top"/>
    </xf>
    <xf numFmtId="0" fontId="0" fillId="0" borderId="1" xfId="0" applyFont="1" applyFill="1" applyBorder="1" applyAlignment="1">
      <alignment horizontal="left" vertical="top" wrapText="1"/>
    </xf>
    <xf numFmtId="14" fontId="0" fillId="0" borderId="1" xfId="0" applyNumberFormat="1" applyFont="1" applyFill="1" applyBorder="1" applyAlignment="1">
      <alignment horizontal="left" vertical="top"/>
    </xf>
    <xf numFmtId="10" fontId="0" fillId="0" borderId="12" xfId="0" applyNumberFormat="1" applyBorder="1"/>
    <xf numFmtId="10" fontId="0" fillId="0" borderId="0" xfId="0" applyNumberFormat="1" applyBorder="1"/>
    <xf numFmtId="14" fontId="0" fillId="0" borderId="1" xfId="0" applyNumberFormat="1" applyBorder="1" applyAlignment="1">
      <alignment horizontal="center" vertical="center"/>
    </xf>
    <xf numFmtId="14" fontId="0" fillId="0" borderId="25" xfId="0" applyNumberFormat="1" applyBorder="1" applyAlignment="1">
      <alignment horizontal="center" vertical="center"/>
    </xf>
    <xf numFmtId="0" fontId="0" fillId="0" borderId="1" xfId="0" applyBorder="1" applyAlignment="1">
      <alignment horizontal="center" vertical="center"/>
    </xf>
    <xf numFmtId="0" fontId="1" fillId="0" borderId="0" xfId="0" applyFont="1" applyBorder="1" applyAlignment="1">
      <alignment horizontal="left" vertical="center"/>
    </xf>
    <xf numFmtId="10" fontId="0" fillId="0" borderId="0" xfId="0" applyNumberFormat="1" applyFont="1" applyBorder="1" applyAlignment="1">
      <alignment horizontal="center" vertical="center"/>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17" fillId="6" borderId="7" xfId="0" applyFont="1" applyFill="1" applyBorder="1" applyAlignment="1">
      <alignment horizontal="left" vertical="top"/>
    </xf>
    <xf numFmtId="0" fontId="17" fillId="6" borderId="9" xfId="0" applyFont="1" applyFill="1" applyBorder="1" applyAlignment="1">
      <alignment horizontal="left" vertical="top"/>
    </xf>
    <xf numFmtId="0" fontId="0" fillId="0" borderId="0" xfId="0" pivotButton="1"/>
    <xf numFmtId="0" fontId="0" fillId="0" borderId="0" xfId="0" applyNumberFormat="1"/>
    <xf numFmtId="49" fontId="0" fillId="3" borderId="1" xfId="0" applyNumberFormat="1" applyFill="1" applyBorder="1" applyAlignment="1">
      <alignment vertical="top" wrapText="1"/>
    </xf>
    <xf numFmtId="0" fontId="0" fillId="0" borderId="1" xfId="0" applyFill="1" applyBorder="1" applyAlignment="1">
      <alignment horizontal="left" vertical="center"/>
    </xf>
    <xf numFmtId="0" fontId="0" fillId="0" borderId="1" xfId="0" applyFill="1" applyBorder="1" applyAlignment="1">
      <alignment horizontal="left" vertical="center" wrapText="1"/>
    </xf>
    <xf numFmtId="0" fontId="0" fillId="0" borderId="1" xfId="0" applyFill="1" applyBorder="1" applyAlignment="1">
      <alignment horizontal="center" vertical="center" wrapText="1"/>
    </xf>
    <xf numFmtId="0" fontId="0" fillId="0" borderId="1" xfId="0" quotePrefix="1" applyFill="1" applyBorder="1" applyAlignment="1">
      <alignment horizontal="left" vertical="center"/>
    </xf>
    <xf numFmtId="0" fontId="0" fillId="0" borderId="1" xfId="0" applyFill="1" applyBorder="1" applyAlignment="1">
      <alignment horizontal="left" vertical="top"/>
    </xf>
    <xf numFmtId="0" fontId="5" fillId="2" borderId="44" xfId="0" applyFont="1" applyFill="1" applyBorder="1"/>
    <xf numFmtId="10" fontId="5" fillId="2" borderId="44" xfId="0" applyNumberFormat="1" applyFont="1" applyFill="1" applyBorder="1"/>
    <xf numFmtId="0" fontId="3" fillId="2" borderId="12" xfId="0" applyFont="1" applyFill="1" applyBorder="1" applyAlignment="1">
      <alignment horizontal="center" vertical="center" wrapText="1"/>
    </xf>
    <xf numFmtId="0" fontId="0" fillId="0" borderId="57" xfId="0" applyBorder="1"/>
    <xf numFmtId="0" fontId="3" fillId="2" borderId="58" xfId="0" applyFont="1" applyFill="1" applyBorder="1" applyAlignment="1">
      <alignment horizontal="center" vertical="center" wrapText="1"/>
    </xf>
    <xf numFmtId="0" fontId="0" fillId="0" borderId="46" xfId="0" applyBorder="1"/>
    <xf numFmtId="0" fontId="0" fillId="0" borderId="48" xfId="0" applyBorder="1"/>
    <xf numFmtId="0" fontId="5" fillId="2" borderId="27" xfId="0" applyFont="1" applyFill="1" applyBorder="1"/>
    <xf numFmtId="0" fontId="5" fillId="2" borderId="28" xfId="0" applyFont="1" applyFill="1" applyBorder="1" applyAlignment="1"/>
    <xf numFmtId="0" fontId="5" fillId="2" borderId="1" xfId="0" applyFont="1" applyFill="1" applyBorder="1" applyAlignment="1">
      <alignment horizontal="center" wrapText="1"/>
    </xf>
    <xf numFmtId="0" fontId="1" fillId="3" borderId="21" xfId="0" applyFont="1" applyFill="1" applyBorder="1" applyAlignment="1">
      <alignment horizontal="left" vertical="top"/>
    </xf>
    <xf numFmtId="0" fontId="1" fillId="3" borderId="26" xfId="0" applyFont="1" applyFill="1" applyBorder="1" applyAlignment="1">
      <alignment horizontal="left" vertical="top"/>
    </xf>
    <xf numFmtId="0" fontId="1" fillId="3" borderId="18" xfId="0" applyFont="1" applyFill="1" applyBorder="1" applyAlignment="1">
      <alignment vertical="center" wrapText="1"/>
    </xf>
    <xf numFmtId="0" fontId="16" fillId="0" borderId="1" xfId="0" applyFont="1" applyFill="1" applyBorder="1" applyAlignment="1">
      <alignment horizontal="left" vertical="top"/>
    </xf>
    <xf numFmtId="0" fontId="16" fillId="0" borderId="0" xfId="0" applyFont="1" applyFill="1" applyAlignment="1">
      <alignment horizontal="left" vertical="top" wrapText="1"/>
    </xf>
    <xf numFmtId="0" fontId="0" fillId="0" borderId="0" xfId="0" applyFill="1" applyAlignment="1">
      <alignment wrapText="1"/>
    </xf>
    <xf numFmtId="0" fontId="0" fillId="0" borderId="5" xfId="0" applyFill="1" applyBorder="1" applyAlignment="1">
      <alignment wrapText="1"/>
    </xf>
    <xf numFmtId="0" fontId="0" fillId="0" borderId="5" xfId="0" applyFill="1" applyBorder="1"/>
    <xf numFmtId="0" fontId="10" fillId="0" borderId="5" xfId="1" applyFill="1" applyBorder="1" applyAlignment="1">
      <alignment wrapText="1"/>
    </xf>
    <xf numFmtId="0" fontId="0" fillId="0" borderId="1" xfId="0" quotePrefix="1" applyFill="1" applyBorder="1" applyAlignment="1">
      <alignment horizontal="left" vertical="top" wrapText="1"/>
    </xf>
    <xf numFmtId="0" fontId="12" fillId="3" borderId="0" xfId="0" applyFont="1" applyFill="1" applyAlignment="1">
      <alignment wrapText="1"/>
    </xf>
    <xf numFmtId="0" fontId="10" fillId="0" borderId="1" xfId="1" quotePrefix="1" applyFill="1" applyBorder="1" applyAlignment="1">
      <alignment horizontal="left" vertical="top" wrapText="1"/>
    </xf>
    <xf numFmtId="0" fontId="11" fillId="0" borderId="1" xfId="1" applyFont="1" applyFill="1" applyBorder="1" applyAlignment="1">
      <alignment wrapText="1"/>
    </xf>
    <xf numFmtId="0" fontId="13" fillId="3" borderId="0" xfId="0" applyFont="1" applyFill="1" applyAlignment="1">
      <alignment wrapText="1"/>
    </xf>
    <xf numFmtId="0" fontId="10" fillId="0" borderId="1" xfId="1" quotePrefix="1" applyBorder="1" applyAlignment="1">
      <alignment horizontal="left" vertical="top"/>
    </xf>
    <xf numFmtId="0" fontId="10" fillId="0" borderId="1" xfId="1" quotePrefix="1" applyBorder="1" applyAlignment="1">
      <alignment horizontal="left" vertical="top" wrapText="1"/>
    </xf>
    <xf numFmtId="0" fontId="0" fillId="0" borderId="5" xfId="0" applyBorder="1"/>
    <xf numFmtId="0" fontId="0" fillId="0" borderId="5" xfId="0" applyBorder="1" applyAlignment="1">
      <alignment wrapText="1"/>
    </xf>
    <xf numFmtId="0" fontId="10" fillId="0" borderId="5" xfId="1" quotePrefix="1" applyBorder="1" applyAlignment="1">
      <alignment horizontal="left" vertical="top"/>
    </xf>
    <xf numFmtId="0" fontId="0" fillId="0" borderId="0" xfId="0" quotePrefix="1" applyBorder="1" applyAlignment="1">
      <alignment horizontal="left" vertical="top"/>
    </xf>
    <xf numFmtId="0" fontId="10" fillId="0" borderId="5" xfId="1" quotePrefix="1" applyBorder="1" applyAlignment="1">
      <alignment horizontal="left" vertical="top" wrapText="1"/>
    </xf>
    <xf numFmtId="0" fontId="0" fillId="0" borderId="59" xfId="0" applyBorder="1"/>
    <xf numFmtId="0" fontId="0" fillId="0" borderId="59" xfId="0" quotePrefix="1" applyBorder="1" applyAlignment="1">
      <alignment horizontal="left" vertical="top"/>
    </xf>
    <xf numFmtId="0" fontId="0" fillId="0" borderId="0" xfId="0" quotePrefix="1" applyBorder="1" applyAlignment="1">
      <alignment horizontal="left" vertical="top" wrapText="1"/>
    </xf>
    <xf numFmtId="0" fontId="0" fillId="0" borderId="0" xfId="0" applyBorder="1" applyAlignment="1">
      <alignment vertical="center" wrapText="1"/>
    </xf>
    <xf numFmtId="0" fontId="1" fillId="3" borderId="1" xfId="0" applyFont="1" applyFill="1" applyBorder="1" applyAlignment="1">
      <alignment horizontal="left" vertical="top"/>
    </xf>
    <xf numFmtId="0" fontId="7" fillId="3" borderId="22" xfId="0" applyFont="1" applyFill="1" applyBorder="1" applyAlignment="1">
      <alignment horizontal="left" vertical="top"/>
    </xf>
    <xf numFmtId="0" fontId="1" fillId="3" borderId="28" xfId="0" applyFont="1" applyFill="1" applyBorder="1" applyAlignment="1">
      <alignment horizontal="left" vertical="top"/>
    </xf>
    <xf numFmtId="0" fontId="7" fillId="3" borderId="26" xfId="0" applyFont="1" applyFill="1" applyBorder="1" applyAlignment="1">
      <alignment horizontal="center" vertical="center" textRotation="90" wrapText="1"/>
    </xf>
    <xf numFmtId="0" fontId="1" fillId="3" borderId="60" xfId="0" applyFont="1" applyFill="1" applyBorder="1" applyAlignment="1">
      <alignment horizontal="left" vertical="top"/>
    </xf>
    <xf numFmtId="0" fontId="0" fillId="0" borderId="10" xfId="0" applyBorder="1"/>
    <xf numFmtId="0" fontId="1" fillId="0" borderId="0" xfId="0" applyFont="1" applyAlignment="1">
      <alignment horizontal="left" vertical="top"/>
    </xf>
    <xf numFmtId="0" fontId="0" fillId="0" borderId="0" xfId="0" applyFont="1" applyAlignment="1">
      <alignment horizontal="left" vertical="top" wrapText="1"/>
    </xf>
    <xf numFmtId="0" fontId="0" fillId="0" borderId="0" xfId="0" applyAlignment="1">
      <alignment horizontal="left" vertical="top" wrapText="1"/>
    </xf>
    <xf numFmtId="0" fontId="0" fillId="0" borderId="28" xfId="0" applyBorder="1" applyAlignment="1">
      <alignment horizontal="left" vertical="top" wrapText="1"/>
    </xf>
    <xf numFmtId="0" fontId="0" fillId="0" borderId="29" xfId="0" applyBorder="1" applyAlignment="1">
      <alignment horizontal="left" vertical="top" wrapText="1"/>
    </xf>
    <xf numFmtId="0" fontId="0" fillId="0" borderId="1" xfId="0" applyBorder="1" applyAlignment="1">
      <alignment horizontal="left" vertical="top" wrapText="1"/>
    </xf>
    <xf numFmtId="0" fontId="0" fillId="0" borderId="25" xfId="0" applyBorder="1" applyAlignment="1">
      <alignment horizontal="left" vertical="top" wrapText="1"/>
    </xf>
    <xf numFmtId="0" fontId="5" fillId="2" borderId="10" xfId="0" applyFont="1" applyFill="1" applyBorder="1" applyAlignment="1">
      <alignment horizontal="left"/>
    </xf>
    <xf numFmtId="0" fontId="0" fillId="0" borderId="60" xfId="0" applyBorder="1" applyAlignment="1">
      <alignment horizontal="left" vertical="top" wrapText="1"/>
    </xf>
    <xf numFmtId="0" fontId="0" fillId="0" borderId="61" xfId="0" applyBorder="1" applyAlignment="1">
      <alignment horizontal="left" vertical="top" wrapText="1"/>
    </xf>
    <xf numFmtId="0" fontId="7" fillId="3" borderId="22" xfId="0" applyFont="1" applyFill="1" applyBorder="1" applyAlignment="1">
      <alignment horizontal="center" vertical="center"/>
    </xf>
    <xf numFmtId="0" fontId="7" fillId="3" borderId="27" xfId="0" applyFont="1" applyFill="1" applyBorder="1" applyAlignment="1">
      <alignment horizontal="center" vertical="center" textRotation="90"/>
    </xf>
    <xf numFmtId="0" fontId="7" fillId="3" borderId="21" xfId="0" applyFont="1" applyFill="1" applyBorder="1" applyAlignment="1">
      <alignment horizontal="center" vertical="center" textRotation="90"/>
    </xf>
    <xf numFmtId="0" fontId="0" fillId="0" borderId="9" xfId="0" applyBorder="1" applyAlignment="1">
      <alignment horizontal="center"/>
    </xf>
    <xf numFmtId="0" fontId="0" fillId="0" borderId="12" xfId="0" applyBorder="1" applyAlignment="1">
      <alignment horizontal="center"/>
    </xf>
    <xf numFmtId="0" fontId="0" fillId="0" borderId="62" xfId="0" applyBorder="1" applyAlignment="1">
      <alignment horizontal="center"/>
    </xf>
    <xf numFmtId="0" fontId="0" fillId="0" borderId="63" xfId="0" applyBorder="1" applyAlignment="1">
      <alignment horizontal="center"/>
    </xf>
    <xf numFmtId="0" fontId="0" fillId="0" borderId="0" xfId="0" applyBorder="1" applyAlignment="1">
      <alignment horizontal="center"/>
    </xf>
    <xf numFmtId="0" fontId="0" fillId="0" borderId="3" xfId="0" applyBorder="1" applyAlignment="1">
      <alignment horizontal="center"/>
    </xf>
    <xf numFmtId="0" fontId="21" fillId="0" borderId="0" xfId="0" applyFont="1" applyAlignment="1">
      <alignment horizontal="left" vertical="top" wrapText="1"/>
    </xf>
    <xf numFmtId="0" fontId="1" fillId="0" borderId="0" xfId="0" applyFont="1" applyAlignment="1">
      <alignment horizontal="left" vertical="top" wrapText="1"/>
    </xf>
    <xf numFmtId="0" fontId="2" fillId="0" borderId="0" xfId="0" applyFont="1" applyAlignment="1">
      <alignment horizontal="left" vertical="top" wrapText="1"/>
    </xf>
    <xf numFmtId="0" fontId="0" fillId="0" borderId="0" xfId="0" applyFont="1" applyAlignment="1">
      <alignment horizontal="left" vertical="top"/>
    </xf>
    <xf numFmtId="0" fontId="2" fillId="0" borderId="0" xfId="0" applyFont="1" applyAlignment="1">
      <alignment horizontal="left" vertical="top"/>
    </xf>
    <xf numFmtId="0" fontId="6" fillId="0" borderId="0" xfId="0" applyFont="1" applyAlignment="1">
      <alignment horizontal="left" vertical="top" wrapText="1"/>
    </xf>
    <xf numFmtId="0" fontId="8" fillId="0" borderId="0" xfId="0" applyFont="1" applyAlignment="1">
      <alignment horizontal="left" vertical="top"/>
    </xf>
    <xf numFmtId="0" fontId="6" fillId="0" borderId="0" xfId="0" applyFont="1" applyAlignment="1">
      <alignment horizontal="left" vertical="top"/>
    </xf>
    <xf numFmtId="0" fontId="8" fillId="0" borderId="0" xfId="0" applyFont="1" applyAlignment="1">
      <alignment horizontal="left" vertical="top" wrapText="1"/>
    </xf>
    <xf numFmtId="0" fontId="3" fillId="2" borderId="0" xfId="0" applyFont="1" applyFill="1" applyBorder="1" applyAlignment="1">
      <alignment horizontal="left" vertical="top"/>
    </xf>
    <xf numFmtId="0" fontId="3" fillId="2" borderId="0" xfId="0" applyFont="1" applyFill="1" applyBorder="1" applyAlignment="1">
      <alignment horizontal="center" vertical="top"/>
    </xf>
    <xf numFmtId="0" fontId="3" fillId="2" borderId="3" xfId="0" applyFont="1" applyFill="1" applyBorder="1" applyAlignment="1">
      <alignment horizontal="center" vertical="top"/>
    </xf>
    <xf numFmtId="0" fontId="20" fillId="2" borderId="27" xfId="0" applyFont="1" applyFill="1" applyBorder="1" applyAlignment="1">
      <alignment horizontal="center"/>
    </xf>
    <xf numFmtId="0" fontId="20" fillId="2" borderId="28" xfId="0" applyFont="1" applyFill="1" applyBorder="1" applyAlignment="1">
      <alignment horizontal="center"/>
    </xf>
    <xf numFmtId="0" fontId="20" fillId="2" borderId="29" xfId="0" applyFont="1" applyFill="1" applyBorder="1" applyAlignment="1">
      <alignment horizontal="center"/>
    </xf>
    <xf numFmtId="0" fontId="20" fillId="2" borderId="33" xfId="0" applyFont="1" applyFill="1" applyBorder="1" applyAlignment="1">
      <alignment horizontal="center" vertical="top"/>
    </xf>
    <xf numFmtId="0" fontId="20" fillId="2" borderId="23" xfId="0" applyFont="1" applyFill="1" applyBorder="1" applyAlignment="1">
      <alignment horizontal="center"/>
    </xf>
    <xf numFmtId="0" fontId="20" fillId="2" borderId="33" xfId="0" applyFont="1" applyFill="1" applyBorder="1" applyAlignment="1">
      <alignment horizontal="center"/>
    </xf>
    <xf numFmtId="0" fontId="20" fillId="2" borderId="54" xfId="0" applyFont="1" applyFill="1" applyBorder="1" applyAlignment="1">
      <alignment horizontal="center"/>
    </xf>
    <xf numFmtId="0" fontId="20" fillId="2" borderId="55" xfId="0" applyFont="1" applyFill="1" applyBorder="1" applyAlignment="1">
      <alignment horizontal="center"/>
    </xf>
    <xf numFmtId="0" fontId="20" fillId="2" borderId="56" xfId="0" applyFont="1" applyFill="1" applyBorder="1" applyAlignment="1">
      <alignment horizontal="center"/>
    </xf>
    <xf numFmtId="0" fontId="5" fillId="2" borderId="30" xfId="0" applyFont="1" applyFill="1" applyBorder="1" applyAlignment="1">
      <alignment horizontal="center"/>
    </xf>
    <xf numFmtId="0" fontId="5" fillId="2" borderId="31" xfId="0" applyFont="1" applyFill="1" applyBorder="1" applyAlignment="1">
      <alignment horizontal="center"/>
    </xf>
    <xf numFmtId="0" fontId="5" fillId="2" borderId="32" xfId="0" applyFont="1" applyFill="1" applyBorder="1" applyAlignment="1">
      <alignment horizontal="center"/>
    </xf>
    <xf numFmtId="0" fontId="1" fillId="3" borderId="0" xfId="0" applyFont="1" applyFill="1" applyBorder="1" applyAlignment="1">
      <alignment horizontal="left" vertical="center" wrapText="1"/>
    </xf>
    <xf numFmtId="0" fontId="1" fillId="3" borderId="50" xfId="0" applyFont="1" applyFill="1" applyBorder="1" applyAlignment="1">
      <alignment horizontal="left" vertical="center" wrapText="1"/>
    </xf>
    <xf numFmtId="0" fontId="0" fillId="0" borderId="0" xfId="0" applyFont="1" applyBorder="1" applyAlignment="1">
      <alignment horizontal="left" vertical="center" wrapText="1"/>
    </xf>
    <xf numFmtId="0" fontId="0" fillId="0" borderId="48" xfId="0" applyFont="1" applyBorder="1" applyAlignment="1">
      <alignment horizontal="left" vertical="center" wrapText="1"/>
    </xf>
    <xf numFmtId="0" fontId="0" fillId="0" borderId="50" xfId="0" applyFont="1" applyBorder="1" applyAlignment="1">
      <alignment horizontal="left" vertical="center" wrapText="1"/>
    </xf>
    <xf numFmtId="0" fontId="0" fillId="0" borderId="53" xfId="0" applyFont="1" applyBorder="1" applyAlignment="1">
      <alignment horizontal="left" vertical="center" wrapText="1"/>
    </xf>
    <xf numFmtId="0" fontId="0" fillId="0" borderId="0" xfId="0" applyBorder="1" applyAlignment="1">
      <alignment horizontal="left" vertical="center" wrapText="1"/>
    </xf>
    <xf numFmtId="0" fontId="0" fillId="0" borderId="48" xfId="0" applyBorder="1" applyAlignment="1">
      <alignment horizontal="left" vertical="center" wrapText="1"/>
    </xf>
    <xf numFmtId="0" fontId="0" fillId="0" borderId="1" xfId="0" applyBorder="1" applyAlignment="1">
      <alignment horizontal="left" vertical="top"/>
    </xf>
    <xf numFmtId="0" fontId="0" fillId="3" borderId="1" xfId="0" applyFont="1" applyFill="1" applyBorder="1" applyAlignment="1">
      <alignment horizontal="left" vertical="top" wrapText="1"/>
    </xf>
    <xf numFmtId="0" fontId="0" fillId="0" borderId="1" xfId="0" applyFont="1" applyFill="1" applyBorder="1" applyAlignment="1">
      <alignment horizontal="left" vertical="top" wrapText="1"/>
    </xf>
    <xf numFmtId="0" fontId="0" fillId="0" borderId="22" xfId="0" applyFont="1" applyFill="1" applyBorder="1" applyAlignment="1">
      <alignment horizontal="center" vertical="top" wrapText="1"/>
    </xf>
    <xf numFmtId="0" fontId="0" fillId="0" borderId="24" xfId="0" applyFont="1" applyFill="1" applyBorder="1" applyAlignment="1">
      <alignment horizontal="center" vertical="top" wrapText="1"/>
    </xf>
    <xf numFmtId="0" fontId="20" fillId="2" borderId="0" xfId="0" applyFont="1" applyFill="1" applyBorder="1" applyAlignment="1">
      <alignment horizontal="center" vertical="top"/>
    </xf>
    <xf numFmtId="0" fontId="5" fillId="2" borderId="1" xfId="0" applyFont="1" applyFill="1" applyBorder="1" applyAlignment="1">
      <alignment horizontal="center" wrapText="1"/>
    </xf>
    <xf numFmtId="0" fontId="5" fillId="2" borderId="1" xfId="0" applyFont="1" applyFill="1" applyBorder="1" applyAlignment="1">
      <alignment horizontal="left" wrapText="1"/>
    </xf>
    <xf numFmtId="0" fontId="5" fillId="2" borderId="1" xfId="0" applyFont="1" applyFill="1" applyBorder="1" applyAlignment="1">
      <alignment horizontal="center"/>
    </xf>
    <xf numFmtId="0" fontId="5" fillId="2" borderId="22" xfId="0" applyFont="1" applyFill="1" applyBorder="1" applyAlignment="1">
      <alignment horizontal="center" wrapText="1"/>
    </xf>
    <xf numFmtId="0" fontId="5" fillId="2" borderId="24" xfId="0" applyFont="1" applyFill="1" applyBorder="1" applyAlignment="1">
      <alignment horizontal="center" wrapText="1"/>
    </xf>
    <xf numFmtId="0" fontId="5" fillId="2" borderId="2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0" fillId="3" borderId="21" xfId="0" applyFill="1" applyBorder="1" applyAlignment="1">
      <alignment horizontal="left" vertical="center" wrapText="1"/>
    </xf>
    <xf numFmtId="0" fontId="0" fillId="3" borderId="1" xfId="0" applyFill="1" applyBorder="1" applyAlignment="1">
      <alignment horizontal="left" vertical="center" wrapText="1"/>
    </xf>
    <xf numFmtId="14" fontId="19" fillId="0" borderId="34" xfId="0" applyNumberFormat="1" applyFont="1" applyBorder="1" applyAlignment="1">
      <alignment horizontal="center" vertical="center"/>
    </xf>
    <xf numFmtId="14" fontId="19" fillId="0" borderId="35" xfId="0" applyNumberFormat="1" applyFont="1" applyBorder="1" applyAlignment="1">
      <alignment horizontal="center" vertical="center"/>
    </xf>
    <xf numFmtId="14" fontId="19" fillId="0" borderId="36" xfId="0" applyNumberFormat="1" applyFont="1" applyBorder="1" applyAlignment="1">
      <alignment horizontal="center" vertical="center"/>
    </xf>
    <xf numFmtId="0" fontId="5" fillId="2" borderId="46" xfId="0" applyFont="1" applyFill="1" applyBorder="1" applyAlignment="1">
      <alignment horizontal="center"/>
    </xf>
    <xf numFmtId="0" fontId="5" fillId="2" borderId="0" xfId="0" applyFont="1" applyFill="1" applyBorder="1" applyAlignment="1">
      <alignment horizontal="center"/>
    </xf>
    <xf numFmtId="0" fontId="5" fillId="2" borderId="48" xfId="0" applyFont="1" applyFill="1" applyBorder="1" applyAlignment="1">
      <alignment horizontal="center"/>
    </xf>
    <xf numFmtId="10" fontId="0" fillId="0" borderId="0" xfId="0" applyNumberFormat="1" applyBorder="1" applyAlignment="1">
      <alignment horizontal="center" vertical="center"/>
    </xf>
    <xf numFmtId="10" fontId="0" fillId="0" borderId="48" xfId="0" applyNumberFormat="1" applyBorder="1" applyAlignment="1">
      <alignment horizontal="center" vertical="center"/>
    </xf>
    <xf numFmtId="0" fontId="0" fillId="3" borderId="0" xfId="0" applyFill="1" applyBorder="1" applyAlignment="1">
      <alignment horizontal="left" vertical="top" wrapText="1"/>
    </xf>
    <xf numFmtId="0" fontId="0" fillId="3" borderId="0" xfId="0" applyFont="1" applyFill="1" applyBorder="1" applyAlignment="1">
      <alignment horizontal="left" vertical="center" wrapText="1"/>
    </xf>
    <xf numFmtId="0" fontId="1" fillId="3" borderId="46" xfId="0" applyFont="1" applyFill="1" applyBorder="1" applyAlignment="1">
      <alignment horizontal="left" vertical="center"/>
    </xf>
    <xf numFmtId="0" fontId="1" fillId="3" borderId="0" xfId="0" applyFont="1" applyFill="1" applyBorder="1" applyAlignment="1">
      <alignment horizontal="left" vertical="center"/>
    </xf>
    <xf numFmtId="0" fontId="1" fillId="3" borderId="49" xfId="0" applyFont="1" applyFill="1" applyBorder="1" applyAlignment="1">
      <alignment horizontal="left" vertical="center"/>
    </xf>
    <xf numFmtId="0" fontId="1" fillId="3" borderId="50" xfId="0" applyFont="1" applyFill="1" applyBorder="1" applyAlignment="1">
      <alignment horizontal="left" vertical="center"/>
    </xf>
    <xf numFmtId="10" fontId="0" fillId="0" borderId="0" xfId="0" applyNumberFormat="1" applyFont="1" applyBorder="1" applyAlignment="1">
      <alignment horizontal="center" vertical="center"/>
    </xf>
    <xf numFmtId="10" fontId="0" fillId="0" borderId="50" xfId="0" applyNumberFormat="1" applyFont="1" applyBorder="1" applyAlignment="1">
      <alignment horizontal="center" vertical="center"/>
    </xf>
    <xf numFmtId="0" fontId="5" fillId="2" borderId="25" xfId="0" applyFont="1" applyFill="1" applyBorder="1" applyAlignment="1">
      <alignment horizontal="center" vertical="center" wrapText="1"/>
    </xf>
    <xf numFmtId="0" fontId="3" fillId="2" borderId="12" xfId="0" applyFont="1" applyFill="1" applyBorder="1" applyAlignment="1">
      <alignment horizontal="center"/>
    </xf>
    <xf numFmtId="0" fontId="0" fillId="0" borderId="19" xfId="0" applyBorder="1" applyAlignment="1">
      <alignment horizontal="left" vertical="center" wrapText="1"/>
    </xf>
    <xf numFmtId="0" fontId="0" fillId="0" borderId="20" xfId="0" applyBorder="1" applyAlignment="1">
      <alignment horizontal="left" vertical="center" wrapText="1"/>
    </xf>
    <xf numFmtId="0" fontId="0" fillId="0" borderId="38" xfId="0" applyBorder="1" applyAlignment="1">
      <alignment horizontal="left" vertical="center" wrapText="1"/>
    </xf>
    <xf numFmtId="0" fontId="0" fillId="0" borderId="51" xfId="0" applyBorder="1" applyAlignment="1">
      <alignment horizontal="left" vertical="center" wrapText="1"/>
    </xf>
    <xf numFmtId="0" fontId="0" fillId="0" borderId="50" xfId="0" applyBorder="1" applyAlignment="1">
      <alignment horizontal="left" vertical="center" wrapText="1"/>
    </xf>
    <xf numFmtId="0" fontId="0" fillId="0" borderId="53" xfId="0" applyBorder="1" applyAlignment="1">
      <alignment horizontal="left" vertical="center" wrapText="1"/>
    </xf>
    <xf numFmtId="0" fontId="20" fillId="2" borderId="0" xfId="0" applyFont="1" applyFill="1" applyAlignment="1">
      <alignment horizontal="center"/>
    </xf>
    <xf numFmtId="0" fontId="5" fillId="2" borderId="44" xfId="0" applyFont="1" applyFill="1" applyBorder="1" applyAlignment="1">
      <alignment horizontal="left"/>
    </xf>
    <xf numFmtId="0" fontId="5" fillId="2" borderId="45" xfId="0" applyFont="1" applyFill="1" applyBorder="1" applyAlignment="1">
      <alignment horizontal="left"/>
    </xf>
    <xf numFmtId="0" fontId="20" fillId="2" borderId="10" xfId="0" applyFont="1" applyFill="1" applyBorder="1" applyAlignment="1">
      <alignment horizontal="center"/>
    </xf>
    <xf numFmtId="0" fontId="0" fillId="0" borderId="14" xfId="0" applyBorder="1" applyAlignment="1">
      <alignment horizontal="center" vertical="center"/>
    </xf>
    <xf numFmtId="0" fontId="0" fillId="0" borderId="0" xfId="0" applyBorder="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1" fillId="3" borderId="11" xfId="0" applyFont="1" applyFill="1" applyBorder="1" applyAlignment="1">
      <alignment horizontal="left" vertical="center" wrapText="1"/>
    </xf>
    <xf numFmtId="0" fontId="1" fillId="3" borderId="14" xfId="0" applyFont="1" applyFill="1" applyBorder="1" applyAlignment="1">
      <alignment horizontal="left" vertical="center" wrapText="1"/>
    </xf>
    <xf numFmtId="0" fontId="1" fillId="3" borderId="16" xfId="0" applyFont="1" applyFill="1" applyBorder="1" applyAlignment="1">
      <alignment horizontal="left" vertical="center" wrapText="1"/>
    </xf>
    <xf numFmtId="0" fontId="0" fillId="0" borderId="12" xfId="0" applyBorder="1" applyAlignment="1">
      <alignment horizontal="left" vertical="center" wrapText="1"/>
    </xf>
    <xf numFmtId="0" fontId="0" fillId="0" borderId="13" xfId="0" applyBorder="1" applyAlignment="1">
      <alignment horizontal="left" vertical="center" wrapText="1"/>
    </xf>
    <xf numFmtId="0" fontId="0" fillId="0" borderId="15" xfId="0" applyBorder="1" applyAlignment="1">
      <alignment horizontal="left" vertical="center" wrapText="1"/>
    </xf>
    <xf numFmtId="0" fontId="0" fillId="0" borderId="10" xfId="0" applyBorder="1" applyAlignment="1">
      <alignment horizontal="left" vertical="center" wrapText="1"/>
    </xf>
    <xf numFmtId="0" fontId="0" fillId="0" borderId="17" xfId="0" applyBorder="1" applyAlignment="1">
      <alignment horizontal="left" vertical="center" wrapText="1"/>
    </xf>
    <xf numFmtId="0" fontId="1" fillId="3" borderId="12" xfId="0" applyFont="1" applyFill="1" applyBorder="1" applyAlignment="1">
      <alignment horizontal="center" vertical="center"/>
    </xf>
    <xf numFmtId="0" fontId="1" fillId="3" borderId="0" xfId="0" applyFont="1" applyFill="1" applyBorder="1" applyAlignment="1">
      <alignment horizontal="center" vertical="center"/>
    </xf>
    <xf numFmtId="0" fontId="1" fillId="0" borderId="12" xfId="0" applyFont="1" applyBorder="1" applyAlignment="1">
      <alignment horizontal="center" vertical="center"/>
    </xf>
    <xf numFmtId="0" fontId="1" fillId="0" borderId="0" xfId="0" applyFont="1" applyBorder="1" applyAlignment="1">
      <alignment horizontal="center" vertical="center"/>
    </xf>
    <xf numFmtId="0" fontId="0" fillId="3" borderId="26" xfId="0" applyFill="1" applyBorder="1" applyAlignment="1">
      <alignment horizontal="left" vertical="center" wrapText="1"/>
    </xf>
    <xf numFmtId="0" fontId="0" fillId="3" borderId="60" xfId="0" applyFill="1" applyBorder="1" applyAlignment="1">
      <alignment horizontal="left" vertical="center" wrapText="1"/>
    </xf>
    <xf numFmtId="0" fontId="0" fillId="3" borderId="0" xfId="0" applyFill="1" applyBorder="1" applyAlignment="1">
      <alignment horizontal="left" wrapText="1"/>
    </xf>
    <xf numFmtId="0" fontId="5" fillId="2" borderId="28" xfId="0" applyFont="1" applyFill="1" applyBorder="1" applyAlignment="1">
      <alignment horizontal="center"/>
    </xf>
    <xf numFmtId="0" fontId="5" fillId="2" borderId="29" xfId="0" applyFont="1" applyFill="1" applyBorder="1" applyAlignment="1">
      <alignment horizontal="center"/>
    </xf>
    <xf numFmtId="0" fontId="0" fillId="0" borderId="38" xfId="0" applyBorder="1" applyAlignment="1">
      <alignment horizontal="center" vertical="center"/>
    </xf>
    <xf numFmtId="0" fontId="0" fillId="0" borderId="37" xfId="0" applyBorder="1" applyAlignment="1">
      <alignment horizontal="center" vertical="center"/>
    </xf>
    <xf numFmtId="0" fontId="0" fillId="0" borderId="51"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5" fillId="2" borderId="42" xfId="0" applyFont="1" applyFill="1" applyBorder="1" applyAlignment="1">
      <alignment horizontal="center"/>
    </xf>
    <xf numFmtId="0" fontId="5" fillId="2" borderId="43" xfId="0" applyFont="1" applyFill="1" applyBorder="1" applyAlignment="1">
      <alignment horizontal="center"/>
    </xf>
    <xf numFmtId="0" fontId="1" fillId="6" borderId="46" xfId="0" applyFont="1" applyFill="1" applyBorder="1" applyAlignment="1">
      <alignment horizontal="left" vertical="top" wrapText="1"/>
    </xf>
    <xf numFmtId="0" fontId="1" fillId="6" borderId="37" xfId="0" applyFont="1" applyFill="1" applyBorder="1" applyAlignment="1">
      <alignment horizontal="left" vertical="top" wrapText="1"/>
    </xf>
    <xf numFmtId="0" fontId="1" fillId="6" borderId="0" xfId="0" applyFont="1" applyFill="1" applyBorder="1" applyAlignment="1">
      <alignment horizontal="left" vertical="top" wrapText="1"/>
    </xf>
    <xf numFmtId="0" fontId="1" fillId="6" borderId="49" xfId="0" applyFont="1" applyFill="1" applyBorder="1" applyAlignment="1">
      <alignment horizontal="left" vertical="top" wrapText="1"/>
    </xf>
    <xf numFmtId="0" fontId="1" fillId="6" borderId="50" xfId="0" applyFont="1" applyFill="1" applyBorder="1" applyAlignment="1">
      <alignment horizontal="left" vertical="top" wrapText="1"/>
    </xf>
    <xf numFmtId="0" fontId="0" fillId="0" borderId="3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0" fillId="0" borderId="39" xfId="0" applyBorder="1" applyAlignment="1">
      <alignment horizontal="left" vertical="center" wrapText="1"/>
    </xf>
    <xf numFmtId="0" fontId="0" fillId="0" borderId="40" xfId="0" applyBorder="1" applyAlignment="1">
      <alignment horizontal="left" vertical="center" wrapText="1"/>
    </xf>
    <xf numFmtId="0" fontId="0" fillId="0" borderId="47" xfId="0" applyBorder="1" applyAlignment="1">
      <alignment horizontal="left" vertical="center" wrapText="1"/>
    </xf>
  </cellXfs>
  <cellStyles count="3">
    <cellStyle name="Link" xfId="1" builtinId="8"/>
    <cellStyle name="Prozent" xfId="2" builtinId="5"/>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de-DE" b="1">
                <a:solidFill>
                  <a:schemeClr val="tx1"/>
                </a:solidFill>
              </a:rPr>
              <a:t>Einordnung</a:t>
            </a:r>
            <a:r>
              <a:rPr lang="de-DE" b="1" baseline="0">
                <a:solidFill>
                  <a:schemeClr val="tx1"/>
                </a:solidFill>
              </a:rPr>
              <a:t> im Beschaffungsportfolio</a:t>
            </a:r>
            <a:endParaRPr lang="de-DE" b="1">
              <a:solidFill>
                <a:schemeClr val="tx1"/>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de-DE"/>
        </a:p>
      </c:txPr>
    </c:title>
    <c:autoTitleDeleted val="0"/>
    <c:plotArea>
      <c:layout/>
      <c:scatterChart>
        <c:scatterStyle val="lineMarker"/>
        <c:varyColors val="0"/>
        <c:ser>
          <c:idx val="0"/>
          <c:order val="0"/>
          <c:tx>
            <c:v>Einordnung in das Portfolio</c:v>
          </c:tx>
          <c:spPr>
            <a:ln w="25400" cap="rnd">
              <a:noFill/>
              <a:round/>
            </a:ln>
            <a:effectLst/>
          </c:spPr>
          <c:marker>
            <c:symbol val="triangle"/>
            <c:size val="14"/>
            <c:spPr>
              <a:solidFill>
                <a:srgbClr val="FFC000"/>
              </a:solidFill>
              <a:ln w="9525">
                <a:solidFill>
                  <a:srgbClr val="FFC000"/>
                </a:solidFill>
              </a:ln>
              <a:effectLst/>
            </c:spPr>
          </c:marker>
          <c:xVal>
            <c:numRef>
              <c:f>StrategischerEinkäufer_Steckb!$D$43</c:f>
              <c:numCache>
                <c:formatCode>0.00%</c:formatCode>
                <c:ptCount val="1"/>
                <c:pt idx="0">
                  <c:v>0</c:v>
                </c:pt>
              </c:numCache>
            </c:numRef>
          </c:xVal>
          <c:yVal>
            <c:numRef>
              <c:f>StrategischerEinkäufer_Steckb!$D$42</c:f>
              <c:numCache>
                <c:formatCode>0.00%</c:formatCode>
                <c:ptCount val="1"/>
                <c:pt idx="0">
                  <c:v>0</c:v>
                </c:pt>
              </c:numCache>
            </c:numRef>
          </c:yVal>
          <c:smooth val="0"/>
          <c:extLst>
            <c:ext xmlns:c16="http://schemas.microsoft.com/office/drawing/2014/chart" uri="{C3380CC4-5D6E-409C-BE32-E72D297353CC}">
              <c16:uniqueId val="{00000005-7C12-4231-92E0-0FC922E6E0B2}"/>
            </c:ext>
          </c:extLst>
        </c:ser>
        <c:dLbls>
          <c:showLegendKey val="0"/>
          <c:showVal val="0"/>
          <c:showCatName val="0"/>
          <c:showSerName val="0"/>
          <c:showPercent val="0"/>
          <c:showBubbleSize val="0"/>
        </c:dLbls>
        <c:axId val="1168248752"/>
        <c:axId val="1168231696"/>
      </c:scatterChart>
      <c:valAx>
        <c:axId val="1168248752"/>
        <c:scaling>
          <c:orientation val="minMax"/>
          <c:max val="1"/>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de-DE" b="1">
                    <a:solidFill>
                      <a:schemeClr val="tx1"/>
                    </a:solidFill>
                  </a:rPr>
                  <a:t>Interne Anforderungen und Fähigkeiten bzgl. Reinigungsleistungen</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de-DE"/>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68231696"/>
        <c:crosses val="autoZero"/>
        <c:crossBetween val="midCat"/>
        <c:majorUnit val="0.1"/>
      </c:valAx>
      <c:valAx>
        <c:axId val="1168231696"/>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de-DE" b="1">
                    <a:solidFill>
                      <a:schemeClr val="tx1"/>
                    </a:solidFill>
                  </a:rPr>
                  <a:t>Externe</a:t>
                </a:r>
                <a:r>
                  <a:rPr lang="de-DE" b="1" baseline="0">
                    <a:solidFill>
                      <a:schemeClr val="tx1"/>
                    </a:solidFill>
                  </a:rPr>
                  <a:t> Leistundfähigkeit bzgl. Reinigungsleistungen</a:t>
                </a:r>
                <a:endParaRPr lang="de-DE" b="1">
                  <a:solidFill>
                    <a:schemeClr val="tx1"/>
                  </a:solidFill>
                </a:endParaRP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de-DE"/>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16824875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556638482201085"/>
          <c:y val="0.13614469901237053"/>
          <c:w val="0.44165581943202431"/>
          <c:h val="0.75333711286160954"/>
        </c:manualLayout>
      </c:layout>
      <c:radarChart>
        <c:radarStyle val="marker"/>
        <c:varyColors val="0"/>
        <c:ser>
          <c:idx val="0"/>
          <c:order val="0"/>
          <c:tx>
            <c:strRef>
              <c:f>MATCH_Beschaffungsmarkt!$I$1</c:f>
              <c:strCache>
                <c:ptCount val="1"/>
                <c:pt idx="0">
                  <c:v>Anforderungen ökologische Nachhaltigkeit</c:v>
                </c:pt>
              </c:strCache>
            </c:strRef>
          </c:tx>
          <c:spPr>
            <a:ln w="28575" cap="rnd">
              <a:solidFill>
                <a:srgbClr val="00B050"/>
              </a:solidFill>
              <a:round/>
            </a:ln>
            <a:effectLst/>
          </c:spPr>
          <c:marker>
            <c:symbol val="circle"/>
            <c:size val="5"/>
            <c:spPr>
              <a:solidFill>
                <a:schemeClr val="accent1"/>
              </a:solidFill>
              <a:ln w="9525">
                <a:solidFill>
                  <a:srgbClr val="00B050"/>
                </a:solidFill>
              </a:ln>
              <a:effectLst/>
            </c:spPr>
          </c:marker>
          <c:cat>
            <c:strRef>
              <c:f>MATCH_Beschaffungsmarkt!$H$2:$H$5</c:f>
              <c:strCache>
                <c:ptCount val="4"/>
                <c:pt idx="0">
                  <c:v>Allgemeine Anforderungen und Fähigkeiten zur Nachhaltigkeit bei Reinigungsdiensten</c:v>
                </c:pt>
                <c:pt idx="1">
                  <c:v>Anforderungen und Fähigkeiten entlang der Lieferkette bzgl. Reinigungsdiensten</c:v>
                </c:pt>
                <c:pt idx="2">
                  <c:v>Anforderungen und Fähigkeiten zur nachhaltigen Anwendung von Reinigungsdiensten</c:v>
                </c:pt>
                <c:pt idx="3">
                  <c:v>Anforderungen und Fähigkeiten zur nachhaltigen Herstellung von Reinigungsmitteln</c:v>
                </c:pt>
              </c:strCache>
            </c:strRef>
          </c:cat>
          <c:val>
            <c:numRef>
              <c:f>MATCH_Beschaffungsmarkt!$I$2:$I$5</c:f>
              <c:numCache>
                <c:formatCode>0.00%</c:formatCode>
                <c:ptCount val="4"/>
                <c:pt idx="0">
                  <c:v>0</c:v>
                </c:pt>
                <c:pt idx="1">
                  <c:v>0</c:v>
                </c:pt>
                <c:pt idx="2">
                  <c:v>0</c:v>
                </c:pt>
                <c:pt idx="3">
                  <c:v>0</c:v>
                </c:pt>
              </c:numCache>
            </c:numRef>
          </c:val>
          <c:extLst>
            <c:ext xmlns:c16="http://schemas.microsoft.com/office/drawing/2014/chart" uri="{C3380CC4-5D6E-409C-BE32-E72D297353CC}">
              <c16:uniqueId val="{00000000-09D5-48C6-8E71-5191145A3919}"/>
            </c:ext>
          </c:extLst>
        </c:ser>
        <c:ser>
          <c:idx val="1"/>
          <c:order val="1"/>
          <c:tx>
            <c:strRef>
              <c:f>MATCH_Beschaffungsmarkt!$J$1</c:f>
              <c:strCache>
                <c:ptCount val="1"/>
                <c:pt idx="0">
                  <c:v>Anforderungen soziale Nachhaltigkeit</c:v>
                </c:pt>
              </c:strCache>
            </c:strRef>
          </c:tx>
          <c:spPr>
            <a:ln w="28575" cap="rnd">
              <a:solidFill>
                <a:srgbClr val="FFFF00"/>
              </a:solidFill>
              <a:round/>
            </a:ln>
            <a:effectLst/>
          </c:spPr>
          <c:marker>
            <c:symbol val="circle"/>
            <c:size val="5"/>
            <c:spPr>
              <a:solidFill>
                <a:schemeClr val="accent2"/>
              </a:solidFill>
              <a:ln w="9525">
                <a:solidFill>
                  <a:srgbClr val="FFFF00"/>
                </a:solidFill>
              </a:ln>
              <a:effectLst/>
            </c:spPr>
          </c:marker>
          <c:cat>
            <c:strRef>
              <c:f>MATCH_Beschaffungsmarkt!$H$2:$H$5</c:f>
              <c:strCache>
                <c:ptCount val="4"/>
                <c:pt idx="0">
                  <c:v>Allgemeine Anforderungen und Fähigkeiten zur Nachhaltigkeit bei Reinigungsdiensten</c:v>
                </c:pt>
                <c:pt idx="1">
                  <c:v>Anforderungen und Fähigkeiten entlang der Lieferkette bzgl. Reinigungsdiensten</c:v>
                </c:pt>
                <c:pt idx="2">
                  <c:v>Anforderungen und Fähigkeiten zur nachhaltigen Anwendung von Reinigungsdiensten</c:v>
                </c:pt>
                <c:pt idx="3">
                  <c:v>Anforderungen und Fähigkeiten zur nachhaltigen Herstellung von Reinigungsmitteln</c:v>
                </c:pt>
              </c:strCache>
            </c:strRef>
          </c:cat>
          <c:val>
            <c:numRef>
              <c:f>MATCH_Beschaffungsmarkt!$J$2:$J$5</c:f>
              <c:numCache>
                <c:formatCode>0.00%</c:formatCode>
                <c:ptCount val="4"/>
                <c:pt idx="0">
                  <c:v>0</c:v>
                </c:pt>
                <c:pt idx="1">
                  <c:v>0</c:v>
                </c:pt>
                <c:pt idx="2">
                  <c:v>0</c:v>
                </c:pt>
                <c:pt idx="3">
                  <c:v>0</c:v>
                </c:pt>
              </c:numCache>
            </c:numRef>
          </c:val>
          <c:extLst>
            <c:ext xmlns:c16="http://schemas.microsoft.com/office/drawing/2014/chart" uri="{C3380CC4-5D6E-409C-BE32-E72D297353CC}">
              <c16:uniqueId val="{00000001-09D5-48C6-8E71-5191145A3919}"/>
            </c:ext>
          </c:extLst>
        </c:ser>
        <c:ser>
          <c:idx val="2"/>
          <c:order val="2"/>
          <c:tx>
            <c:strRef>
              <c:f>MATCH_Beschaffungsmarkt!$K$1</c:f>
              <c:strCache>
                <c:ptCount val="1"/>
                <c:pt idx="0">
                  <c:v>Fähigkeiten Beschaffungsmarkt</c:v>
                </c:pt>
              </c:strCache>
            </c:strRef>
          </c:tx>
          <c:spPr>
            <a:ln w="28575" cap="rnd">
              <a:solidFill>
                <a:schemeClr val="tx1"/>
              </a:solidFill>
              <a:round/>
            </a:ln>
            <a:effectLst/>
          </c:spPr>
          <c:marker>
            <c:symbol val="circle"/>
            <c:size val="5"/>
            <c:spPr>
              <a:solidFill>
                <a:schemeClr val="accent3"/>
              </a:solidFill>
              <a:ln w="9525">
                <a:solidFill>
                  <a:schemeClr val="tx1"/>
                </a:solidFill>
              </a:ln>
              <a:effectLst/>
            </c:spPr>
          </c:marker>
          <c:cat>
            <c:strRef>
              <c:f>MATCH_Beschaffungsmarkt!$H$2:$H$5</c:f>
              <c:strCache>
                <c:ptCount val="4"/>
                <c:pt idx="0">
                  <c:v>Allgemeine Anforderungen und Fähigkeiten zur Nachhaltigkeit bei Reinigungsdiensten</c:v>
                </c:pt>
                <c:pt idx="1">
                  <c:v>Anforderungen und Fähigkeiten entlang der Lieferkette bzgl. Reinigungsdiensten</c:v>
                </c:pt>
                <c:pt idx="2">
                  <c:v>Anforderungen und Fähigkeiten zur nachhaltigen Anwendung von Reinigungsdiensten</c:v>
                </c:pt>
                <c:pt idx="3">
                  <c:v>Anforderungen und Fähigkeiten zur nachhaltigen Herstellung von Reinigungsmitteln</c:v>
                </c:pt>
              </c:strCache>
            </c:strRef>
          </c:cat>
          <c:val>
            <c:numRef>
              <c:f>MATCH_Beschaffungsmarkt!$K$2:$K$5</c:f>
              <c:numCache>
                <c:formatCode>0.00%</c:formatCode>
                <c:ptCount val="4"/>
                <c:pt idx="0">
                  <c:v>0</c:v>
                </c:pt>
                <c:pt idx="1">
                  <c:v>0</c:v>
                </c:pt>
                <c:pt idx="2">
                  <c:v>0</c:v>
                </c:pt>
                <c:pt idx="3">
                  <c:v>0</c:v>
                </c:pt>
              </c:numCache>
            </c:numRef>
          </c:val>
          <c:extLst>
            <c:ext xmlns:c16="http://schemas.microsoft.com/office/drawing/2014/chart" uri="{C3380CC4-5D6E-409C-BE32-E72D297353CC}">
              <c16:uniqueId val="{00000002-09D5-48C6-8E71-5191145A3919}"/>
            </c:ext>
          </c:extLst>
        </c:ser>
        <c:dLbls>
          <c:showLegendKey val="0"/>
          <c:showVal val="0"/>
          <c:showCatName val="0"/>
          <c:showSerName val="0"/>
          <c:showPercent val="0"/>
          <c:showBubbleSize val="0"/>
        </c:dLbls>
        <c:axId val="1825186592"/>
        <c:axId val="1825187840"/>
      </c:radarChart>
      <c:catAx>
        <c:axId val="1825186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825187840"/>
        <c:crosses val="autoZero"/>
        <c:auto val="1"/>
        <c:lblAlgn val="ctr"/>
        <c:lblOffset val="100"/>
        <c:noMultiLvlLbl val="0"/>
      </c:catAx>
      <c:valAx>
        <c:axId val="18251878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825186592"/>
        <c:crosses val="autoZero"/>
        <c:crossBetween val="between"/>
      </c:valAx>
      <c:spPr>
        <a:noFill/>
        <a:ln>
          <a:noFill/>
        </a:ln>
        <a:effectLst/>
      </c:spPr>
    </c:plotArea>
    <c:legend>
      <c:legendPos val="r"/>
      <c:layout>
        <c:manualLayout>
          <c:xMode val="edge"/>
          <c:yMode val="edge"/>
          <c:x val="0.65846576030875925"/>
          <c:y val="0.72533715837384327"/>
          <c:w val="0.3263202928145697"/>
          <c:h val="0.2532733852721594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Anleitung!A1"/><Relationship Id="rId2" Type="http://schemas.openxmlformats.org/officeDocument/2006/relationships/hyperlink" Target="#Definition_Reinigungsleistung!A1"/><Relationship Id="rId1" Type="http://schemas.openxmlformats.org/officeDocument/2006/relationships/hyperlink" Target="#Rollenauswahl!A1"/><Relationship Id="rId5" Type="http://schemas.openxmlformats.org/officeDocument/2006/relationships/hyperlink" Target="https://ww2.unipark.de/uc/n-omat/" TargetMode="External"/><Relationship Id="rId4" Type="http://schemas.openxmlformats.org/officeDocument/2006/relationships/hyperlink" Target="https://www.vergabe-insider.com/" TargetMode="External"/></Relationships>
</file>

<file path=xl/drawings/_rels/drawing10.xml.rels><?xml version="1.0" encoding="UTF-8" standalone="yes"?>
<Relationships xmlns="http://schemas.openxmlformats.org/package/2006/relationships"><Relationship Id="rId3" Type="http://schemas.openxmlformats.org/officeDocument/2006/relationships/hyperlink" Target="#OperativerEink&#228;ufer_Durchf_N!A1"/><Relationship Id="rId2" Type="http://schemas.openxmlformats.org/officeDocument/2006/relationships/hyperlink" Target="#OperativerEink&#228;ufer_Alternat_N!A1"/><Relationship Id="rId1" Type="http://schemas.openxmlformats.org/officeDocument/2006/relationships/hyperlink" Target="#OperativerEink&#228;ufer_Start_N!A1"/></Relationships>
</file>

<file path=xl/drawings/_rels/drawing11.xml.rels><?xml version="1.0" encoding="UTF-8" standalone="yes"?>
<Relationships xmlns="http://schemas.openxmlformats.org/package/2006/relationships"><Relationship Id="rId3" Type="http://schemas.openxmlformats.org/officeDocument/2006/relationships/hyperlink" Target="#OperativerEink&#228;ufer_Nachb_N!A1"/><Relationship Id="rId2" Type="http://schemas.openxmlformats.org/officeDocument/2006/relationships/hyperlink" Target="#OperativerEink&#228;ufer_Vergabe_N!A1"/><Relationship Id="rId1" Type="http://schemas.openxmlformats.org/officeDocument/2006/relationships/hyperlink" Target="#OperativerEink&#228;ufer_Start_N!A1"/></Relationships>
</file>

<file path=xl/drawings/_rels/drawing12.xml.rels><?xml version="1.0" encoding="UTF-8" standalone="yes"?>
<Relationships xmlns="http://schemas.openxmlformats.org/package/2006/relationships"><Relationship Id="rId3" Type="http://schemas.openxmlformats.org/officeDocument/2006/relationships/hyperlink" Target="#OperativerEink&#228;ufer_All_N!A1"/><Relationship Id="rId2" Type="http://schemas.openxmlformats.org/officeDocument/2006/relationships/hyperlink" Target="#OperativerEink&#228;ufer_Durchf_N!A1"/><Relationship Id="rId1" Type="http://schemas.openxmlformats.org/officeDocument/2006/relationships/hyperlink" Target="#OperativerEink&#228;ufer_Start_N!A1"/></Relationships>
</file>

<file path=xl/drawings/_rels/drawing13.xml.rels><?xml version="1.0" encoding="UTF-8" standalone="yes"?>
<Relationships xmlns="http://schemas.openxmlformats.org/package/2006/relationships"><Relationship Id="rId2" Type="http://schemas.openxmlformats.org/officeDocument/2006/relationships/hyperlink" Target="#Definition_Reinigungsleistung!A1"/><Relationship Id="rId1" Type="http://schemas.openxmlformats.org/officeDocument/2006/relationships/hyperlink" Target="#OperativerEink&#228;ufer_Start_N!A1"/></Relationships>
</file>

<file path=xl/drawings/_rels/drawing14.xml.rels><?xml version="1.0" encoding="UTF-8" standalone="yes"?>
<Relationships xmlns="http://schemas.openxmlformats.org/package/2006/relationships"><Relationship Id="rId8" Type="http://schemas.openxmlformats.org/officeDocument/2006/relationships/hyperlink" Target="#OperativerEink&#228;ufer_Nachb_W!A1"/><Relationship Id="rId3" Type="http://schemas.openxmlformats.org/officeDocument/2006/relationships/hyperlink" Target="#OperativerEink&#228;ufer_Nachhalt_W!A1"/><Relationship Id="rId7" Type="http://schemas.openxmlformats.org/officeDocument/2006/relationships/hyperlink" Target="#OperativerEink&#228;ufer_Durchf_W!A1"/><Relationship Id="rId2" Type="http://schemas.openxmlformats.org/officeDocument/2006/relationships/hyperlink" Target="#OperativerEink&#228;ufer_Feinplan_W!A1"/><Relationship Id="rId1" Type="http://schemas.openxmlformats.org/officeDocument/2006/relationships/hyperlink" Target="#OperativerEink&#228;ufer_Grobplan_W!A1"/><Relationship Id="rId6" Type="http://schemas.openxmlformats.org/officeDocument/2006/relationships/hyperlink" Target="#OperativerEink&#228;ufer_Vergabe_W!A1"/><Relationship Id="rId5" Type="http://schemas.openxmlformats.org/officeDocument/2006/relationships/hyperlink" Target="#Rollenauswahl!A1"/><Relationship Id="rId4" Type="http://schemas.openxmlformats.org/officeDocument/2006/relationships/hyperlink" Target="#OperativerEink&#228;ufer_Alternat_W!A1"/><Relationship Id="rId9" Type="http://schemas.openxmlformats.org/officeDocument/2006/relationships/hyperlink" Target="#OperativerEink&#228;ufer_All_W!A1"/></Relationships>
</file>

<file path=xl/drawings/_rels/drawing15.xml.rels><?xml version="1.0" encoding="UTF-8" standalone="yes"?>
<Relationships xmlns="http://schemas.openxmlformats.org/package/2006/relationships"><Relationship Id="rId2" Type="http://schemas.openxmlformats.org/officeDocument/2006/relationships/hyperlink" Target="#OperativerEink&#228;ufer_Feinplan_W!A1"/><Relationship Id="rId1" Type="http://schemas.openxmlformats.org/officeDocument/2006/relationships/hyperlink" Target="#OperativerEink&#228;ufer_Start_W!A1"/></Relationships>
</file>

<file path=xl/drawings/_rels/drawing16.xml.rels><?xml version="1.0" encoding="UTF-8" standalone="yes"?>
<Relationships xmlns="http://schemas.openxmlformats.org/package/2006/relationships"><Relationship Id="rId3" Type="http://schemas.openxmlformats.org/officeDocument/2006/relationships/hyperlink" Target="#OperativerEink&#228;ufer_Nachhalt_W!A1"/><Relationship Id="rId2" Type="http://schemas.openxmlformats.org/officeDocument/2006/relationships/hyperlink" Target="#OperativerEink&#228;ufer_Grobplan_W!A1"/><Relationship Id="rId1" Type="http://schemas.openxmlformats.org/officeDocument/2006/relationships/hyperlink" Target="#OperativerEink&#228;ufer_Start_W!A1"/></Relationships>
</file>

<file path=xl/drawings/_rels/drawing17.xml.rels><?xml version="1.0" encoding="UTF-8" standalone="yes"?>
<Relationships xmlns="http://schemas.openxmlformats.org/package/2006/relationships"><Relationship Id="rId3" Type="http://schemas.openxmlformats.org/officeDocument/2006/relationships/hyperlink" Target="#OperativerEink&#228;ufer_Alternat_W!A1"/><Relationship Id="rId2" Type="http://schemas.openxmlformats.org/officeDocument/2006/relationships/hyperlink" Target="#OperativerEink&#228;ufer_Feinplan_W!A1"/><Relationship Id="rId1" Type="http://schemas.openxmlformats.org/officeDocument/2006/relationships/hyperlink" Target="#OperativerEink&#228;ufer_Start_W!A1"/></Relationships>
</file>

<file path=xl/drawings/_rels/drawing18.xml.rels><?xml version="1.0" encoding="UTF-8" standalone="yes"?>
<Relationships xmlns="http://schemas.openxmlformats.org/package/2006/relationships"><Relationship Id="rId3" Type="http://schemas.openxmlformats.org/officeDocument/2006/relationships/hyperlink" Target="#OperativerEink&#228;ufer_Vergabe_W!A1"/><Relationship Id="rId2" Type="http://schemas.openxmlformats.org/officeDocument/2006/relationships/hyperlink" Target="#OperativerEink&#228;ufer_Nachhalt_W!A1"/><Relationship Id="rId1" Type="http://schemas.openxmlformats.org/officeDocument/2006/relationships/hyperlink" Target="#OperativerEink&#228;ufer_Start_W!A1"/></Relationships>
</file>

<file path=xl/drawings/_rels/drawing19.xml.rels><?xml version="1.0" encoding="UTF-8" standalone="yes"?>
<Relationships xmlns="http://schemas.openxmlformats.org/package/2006/relationships"><Relationship Id="rId3" Type="http://schemas.openxmlformats.org/officeDocument/2006/relationships/hyperlink" Target="#OperativerEink&#228;ufer_Durchf_W!A1"/><Relationship Id="rId2" Type="http://schemas.openxmlformats.org/officeDocument/2006/relationships/hyperlink" Target="#OperativerEink&#228;ufer_Alternat_W!A1"/><Relationship Id="rId1" Type="http://schemas.openxmlformats.org/officeDocument/2006/relationships/hyperlink" Target="#OperativerEink&#228;ufer_Start_W!A1"/></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hyperlink" Target="#Rollenauswahl!A1"/><Relationship Id="rId2" Type="http://schemas.openxmlformats.org/officeDocument/2006/relationships/image" Target="../media/image1.png"/><Relationship Id="rId1" Type="http://schemas.openxmlformats.org/officeDocument/2006/relationships/hyperlink" Target="#Einf&#252;hrung!A1"/><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hyperlink" Target="#OperativerEink&#228;ufer_Nachb_W!A1"/><Relationship Id="rId2" Type="http://schemas.openxmlformats.org/officeDocument/2006/relationships/hyperlink" Target="#OperativerEink&#228;ufer_Vergabe_W!A1"/><Relationship Id="rId1" Type="http://schemas.openxmlformats.org/officeDocument/2006/relationships/hyperlink" Target="#OperativerEink&#228;ufer_Start_W!A1"/></Relationships>
</file>

<file path=xl/drawings/_rels/drawing21.xml.rels><?xml version="1.0" encoding="UTF-8" standalone="yes"?>
<Relationships xmlns="http://schemas.openxmlformats.org/package/2006/relationships"><Relationship Id="rId3" Type="http://schemas.openxmlformats.org/officeDocument/2006/relationships/hyperlink" Target="#OperativerEink&#228;ufer_All_W!A1"/><Relationship Id="rId2" Type="http://schemas.openxmlformats.org/officeDocument/2006/relationships/hyperlink" Target="#OperativerEink&#228;ufer_Durchf_W!A1"/><Relationship Id="rId1" Type="http://schemas.openxmlformats.org/officeDocument/2006/relationships/hyperlink" Target="#OperativerEink&#228;ufer_Start_W!A1"/></Relationships>
</file>

<file path=xl/drawings/_rels/drawing22.xml.rels><?xml version="1.0" encoding="UTF-8" standalone="yes"?>
<Relationships xmlns="http://schemas.openxmlformats.org/package/2006/relationships"><Relationship Id="rId3" Type="http://schemas.openxmlformats.org/officeDocument/2006/relationships/hyperlink" Target="#Definition_Reinigungsleistung!A1"/><Relationship Id="rId2" Type="http://schemas.openxmlformats.org/officeDocument/2006/relationships/hyperlink" Target="#OperativerEink&#228;ufer_Start_W!A1"/><Relationship Id="rId1" Type="http://schemas.openxmlformats.org/officeDocument/2006/relationships/hyperlink" Target="#OperativerEink&#228;ufer_Start_N!A1"/></Relationships>
</file>

<file path=xl/drawings/_rels/drawing23.xml.rels><?xml version="1.0" encoding="UTF-8" standalone="yes"?>
<Relationships xmlns="http://schemas.openxmlformats.org/package/2006/relationships"><Relationship Id="rId8" Type="http://schemas.openxmlformats.org/officeDocument/2006/relationships/hyperlink" Target="#StrategischerEink&#228;ufer_Steckb!A1"/><Relationship Id="rId3" Type="http://schemas.openxmlformats.org/officeDocument/2006/relationships/hyperlink" Target="#StrategischerEink&#228;ufer_Orga!A1"/><Relationship Id="rId7" Type="http://schemas.openxmlformats.org/officeDocument/2006/relationships/hyperlink" Target="#StrategischerEink&#228;ufer_Impl!A1"/><Relationship Id="rId2" Type="http://schemas.openxmlformats.org/officeDocument/2006/relationships/hyperlink" Target="#StrategischerEink&#228;ufer_Sozial!A1"/><Relationship Id="rId1" Type="http://schemas.openxmlformats.org/officeDocument/2006/relationships/hyperlink" Target="#StrategischerEink&#228;ufer_&#214;kolog!A1"/><Relationship Id="rId6" Type="http://schemas.openxmlformats.org/officeDocument/2006/relationships/hyperlink" Target="#StrategischerEink&#228;ufer_Bedarfsm!A1"/><Relationship Id="rId5" Type="http://schemas.openxmlformats.org/officeDocument/2006/relationships/hyperlink" Target="#Rollenauswahl!A1"/><Relationship Id="rId4" Type="http://schemas.openxmlformats.org/officeDocument/2006/relationships/hyperlink" Target="#StrategischerEink&#228;ufer_Markt!A1"/></Relationships>
</file>

<file path=xl/drawings/_rels/drawing24.xml.rels><?xml version="1.0" encoding="UTF-8" standalone="yes"?>
<Relationships xmlns="http://schemas.openxmlformats.org/package/2006/relationships"><Relationship Id="rId2" Type="http://schemas.openxmlformats.org/officeDocument/2006/relationships/hyperlink" Target="#StrategischerEink&#228;ufer_&#214;kolog!A1"/><Relationship Id="rId1" Type="http://schemas.openxmlformats.org/officeDocument/2006/relationships/hyperlink" Target="#StrategischerEink&#228;ufer_Start!A1"/></Relationships>
</file>

<file path=xl/drawings/_rels/drawing25.xml.rels><?xml version="1.0" encoding="UTF-8" standalone="yes"?>
<Relationships xmlns="http://schemas.openxmlformats.org/package/2006/relationships"><Relationship Id="rId2" Type="http://schemas.openxmlformats.org/officeDocument/2006/relationships/hyperlink" Target="#StrategischerEink&#228;ufer_Sozial!A1"/><Relationship Id="rId1" Type="http://schemas.openxmlformats.org/officeDocument/2006/relationships/hyperlink" Target="#StrategischerEink&#228;ufer_Start!A1"/></Relationships>
</file>

<file path=xl/drawings/_rels/drawing26.xml.rels><?xml version="1.0" encoding="UTF-8" standalone="yes"?>
<Relationships xmlns="http://schemas.openxmlformats.org/package/2006/relationships"><Relationship Id="rId3" Type="http://schemas.openxmlformats.org/officeDocument/2006/relationships/hyperlink" Target="#StrategischerEink&#228;ufer_Orga!A1"/><Relationship Id="rId2" Type="http://schemas.openxmlformats.org/officeDocument/2006/relationships/hyperlink" Target="#StrategischerEink&#228;ufer_&#214;kolog!A1"/><Relationship Id="rId1" Type="http://schemas.openxmlformats.org/officeDocument/2006/relationships/hyperlink" Target="#StrategischerEink&#228;ufer_Start!A1"/></Relationships>
</file>

<file path=xl/drawings/_rels/drawing27.xml.rels><?xml version="1.0" encoding="UTF-8" standalone="yes"?>
<Relationships xmlns="http://schemas.openxmlformats.org/package/2006/relationships"><Relationship Id="rId3" Type="http://schemas.openxmlformats.org/officeDocument/2006/relationships/hyperlink" Target="#StrategischerEink&#228;ufer_Markt!A1"/><Relationship Id="rId2" Type="http://schemas.openxmlformats.org/officeDocument/2006/relationships/hyperlink" Target="#StrategischerEink&#228;ufer_&#214;kolog!A1"/><Relationship Id="rId1" Type="http://schemas.openxmlformats.org/officeDocument/2006/relationships/hyperlink" Target="#StrategischerEink&#228;ufer_Start!A1"/></Relationships>
</file>

<file path=xl/drawings/_rels/drawing28.xml.rels><?xml version="1.0" encoding="UTF-8" standalone="yes"?>
<Relationships xmlns="http://schemas.openxmlformats.org/package/2006/relationships"><Relationship Id="rId3" Type="http://schemas.openxmlformats.org/officeDocument/2006/relationships/hyperlink" Target="#StrategischerEink&#228;ufer_Impl!A1"/><Relationship Id="rId2" Type="http://schemas.openxmlformats.org/officeDocument/2006/relationships/hyperlink" Target="#StrategischerEink&#228;ufer_&#214;kolog!A1"/><Relationship Id="rId1" Type="http://schemas.openxmlformats.org/officeDocument/2006/relationships/hyperlink" Target="#StrategischerEink&#228;ufer_Start!A1"/></Relationships>
</file>

<file path=xl/drawings/_rels/drawing29.xml.rels><?xml version="1.0" encoding="UTF-8" standalone="yes"?>
<Relationships xmlns="http://schemas.openxmlformats.org/package/2006/relationships"><Relationship Id="rId2" Type="http://schemas.openxmlformats.org/officeDocument/2006/relationships/hyperlink" Target="#StrategischerEink&#228;ufer_Steckb!A1"/><Relationship Id="rId1" Type="http://schemas.openxmlformats.org/officeDocument/2006/relationships/hyperlink" Target="#StrategischerEink&#228;ufer_Start!A1"/></Relationships>
</file>

<file path=xl/drawings/_rels/drawing3.xml.rels><?xml version="1.0" encoding="UTF-8" standalone="yes"?>
<Relationships xmlns="http://schemas.openxmlformats.org/package/2006/relationships"><Relationship Id="rId3" Type="http://schemas.openxmlformats.org/officeDocument/2006/relationships/hyperlink" Target="#OperativerEink&#228;ufer_All_W!A1"/><Relationship Id="rId2" Type="http://schemas.openxmlformats.org/officeDocument/2006/relationships/hyperlink" Target="#OperativerEink&#228;ufer_All_N!A1"/><Relationship Id="rId1" Type="http://schemas.openxmlformats.org/officeDocument/2006/relationships/hyperlink" Target="#Einf&#252;hrung!A1"/></Relationships>
</file>

<file path=xl/drawings/_rels/drawing30.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hyperlink" Target="#StrategischerEink&#228;ufer_Start!A1"/><Relationship Id="rId4" Type="http://schemas.openxmlformats.org/officeDocument/2006/relationships/image" Target="../media/image11.png"/></Relationships>
</file>

<file path=xl/drawings/_rels/drawing31.xml.rels><?xml version="1.0" encoding="UTF-8" standalone="yes"?>
<Relationships xmlns="http://schemas.openxmlformats.org/package/2006/relationships"><Relationship Id="rId2" Type="http://schemas.openxmlformats.org/officeDocument/2006/relationships/hyperlink" Target="#OperativerEink&#228;ufer_Grobplan_N!A1"/><Relationship Id="rId1" Type="http://schemas.openxmlformats.org/officeDocument/2006/relationships/hyperlink" Target="#OperativerEink&#228;ufer_Start_N!A1"/></Relationships>
</file>

<file path=xl/drawings/_rels/drawing4.xml.rels><?xml version="1.0" encoding="UTF-8" standalone="yes"?>
<Relationships xmlns="http://schemas.openxmlformats.org/package/2006/relationships"><Relationship Id="rId3" Type="http://schemas.openxmlformats.org/officeDocument/2006/relationships/hyperlink" Target="#OperativerEink&#228;ufer_Start_W!A1"/><Relationship Id="rId2" Type="http://schemas.openxmlformats.org/officeDocument/2006/relationships/hyperlink" Target="#OperativerEink&#228;ufer_Start_N!A1"/><Relationship Id="rId1" Type="http://schemas.openxmlformats.org/officeDocument/2006/relationships/hyperlink" Target="#Einf&#252;hrung!A1"/><Relationship Id="rId4" Type="http://schemas.openxmlformats.org/officeDocument/2006/relationships/hyperlink" Target="#StrategischerEink&#228;ufer_Start!A1"/></Relationships>
</file>

<file path=xl/drawings/_rels/drawing5.xml.rels><?xml version="1.0" encoding="UTF-8" standalone="yes"?>
<Relationships xmlns="http://schemas.openxmlformats.org/package/2006/relationships"><Relationship Id="rId8" Type="http://schemas.openxmlformats.org/officeDocument/2006/relationships/hyperlink" Target="#OperativerEink&#228;ufer_Nachb_N!A1"/><Relationship Id="rId3" Type="http://schemas.openxmlformats.org/officeDocument/2006/relationships/hyperlink" Target="#OperativerEink&#228;ufer_Nachhal_N!A1"/><Relationship Id="rId7" Type="http://schemas.openxmlformats.org/officeDocument/2006/relationships/hyperlink" Target="#OperativerEink&#228;ufer_Durchf_N!A1"/><Relationship Id="rId2" Type="http://schemas.openxmlformats.org/officeDocument/2006/relationships/hyperlink" Target="#OperativerEink&#228;ufer_Feinplan_N!A1"/><Relationship Id="rId1" Type="http://schemas.openxmlformats.org/officeDocument/2006/relationships/hyperlink" Target="#OperativerEink&#228;ufer_Grobplan_N!A1"/><Relationship Id="rId6" Type="http://schemas.openxmlformats.org/officeDocument/2006/relationships/hyperlink" Target="#OperativerEink&#228;ufer_Vergabe_N!A1"/><Relationship Id="rId5" Type="http://schemas.openxmlformats.org/officeDocument/2006/relationships/hyperlink" Target="#Rollenauswahl!A1"/><Relationship Id="rId4" Type="http://schemas.openxmlformats.org/officeDocument/2006/relationships/hyperlink" Target="#OperativerEink&#228;ufer_Alternat_N!A1"/><Relationship Id="rId9" Type="http://schemas.openxmlformats.org/officeDocument/2006/relationships/hyperlink" Target="#OperativerEink&#228;ufer_All_N!A1"/></Relationships>
</file>

<file path=xl/drawings/_rels/drawing6.xml.rels><?xml version="1.0" encoding="UTF-8" standalone="yes"?>
<Relationships xmlns="http://schemas.openxmlformats.org/package/2006/relationships"><Relationship Id="rId2" Type="http://schemas.openxmlformats.org/officeDocument/2006/relationships/hyperlink" Target="#OperativerEink&#228;ufer_Feinplan_N!A1"/><Relationship Id="rId1" Type="http://schemas.openxmlformats.org/officeDocument/2006/relationships/hyperlink" Target="#OperativerEink&#228;ufer_Start_N!A1"/></Relationships>
</file>

<file path=xl/drawings/_rels/drawing7.xml.rels><?xml version="1.0" encoding="UTF-8" standalone="yes"?>
<Relationships xmlns="http://schemas.openxmlformats.org/package/2006/relationships"><Relationship Id="rId3" Type="http://schemas.openxmlformats.org/officeDocument/2006/relationships/hyperlink" Target="#OperativerEink&#228;ufer_Nachhal_N!A1"/><Relationship Id="rId2" Type="http://schemas.openxmlformats.org/officeDocument/2006/relationships/hyperlink" Target="#OperativerEink&#228;ufer_Grobplan_N!A1"/><Relationship Id="rId1" Type="http://schemas.openxmlformats.org/officeDocument/2006/relationships/hyperlink" Target="#OperativerEink&#228;ufer_Start_N!A1"/></Relationships>
</file>

<file path=xl/drawings/_rels/drawing8.xml.rels><?xml version="1.0" encoding="UTF-8" standalone="yes"?>
<Relationships xmlns="http://schemas.openxmlformats.org/package/2006/relationships"><Relationship Id="rId3" Type="http://schemas.openxmlformats.org/officeDocument/2006/relationships/hyperlink" Target="#OperativerEink&#228;ufer_Alternat_N!A1"/><Relationship Id="rId2" Type="http://schemas.openxmlformats.org/officeDocument/2006/relationships/hyperlink" Target="#OperativerEink&#228;ufer_Feinplan_N!A1"/><Relationship Id="rId1" Type="http://schemas.openxmlformats.org/officeDocument/2006/relationships/hyperlink" Target="#OperativerEink&#228;ufer_Start_N!A1"/></Relationships>
</file>

<file path=xl/drawings/_rels/drawing9.xml.rels><?xml version="1.0" encoding="UTF-8" standalone="yes"?>
<Relationships xmlns="http://schemas.openxmlformats.org/package/2006/relationships"><Relationship Id="rId3" Type="http://schemas.openxmlformats.org/officeDocument/2006/relationships/hyperlink" Target="#OperativerEink&#228;ufer_Vergabe_N!A1"/><Relationship Id="rId2" Type="http://schemas.openxmlformats.org/officeDocument/2006/relationships/hyperlink" Target="#OperativerEink&#228;ufer_Nachhal_N!A1"/><Relationship Id="rId1" Type="http://schemas.openxmlformats.org/officeDocument/2006/relationships/hyperlink" Target="#OperativerEink&#228;ufer_Start_N!A1"/></Relationships>
</file>

<file path=xl/drawings/_rels/vmlDrawing1.v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25.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26.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27.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xdr:from>
      <xdr:col>2</xdr:col>
      <xdr:colOff>477212</xdr:colOff>
      <xdr:row>7</xdr:row>
      <xdr:rowOff>163284</xdr:rowOff>
    </xdr:from>
    <xdr:to>
      <xdr:col>2</xdr:col>
      <xdr:colOff>3302962</xdr:colOff>
      <xdr:row>7</xdr:row>
      <xdr:rowOff>662213</xdr:rowOff>
    </xdr:to>
    <xdr:sp macro="" textlink="">
      <xdr:nvSpPr>
        <xdr:cNvPr id="8" name="Rechteck 7">
          <a:hlinkClick xmlns:r="http://schemas.openxmlformats.org/officeDocument/2006/relationships" r:id="rId1"/>
          <a:extLst>
            <a:ext uri="{FF2B5EF4-FFF2-40B4-BE49-F238E27FC236}">
              <a16:creationId xmlns:a16="http://schemas.microsoft.com/office/drawing/2014/main" id="{00000000-0008-0000-0000-000008000000}"/>
            </a:ext>
          </a:extLst>
        </xdr:cNvPr>
        <xdr:cNvSpPr/>
      </xdr:nvSpPr>
      <xdr:spPr>
        <a:xfrm>
          <a:off x="5331889" y="6477437"/>
          <a:ext cx="2825750" cy="498929"/>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Rollenauswahl</a:t>
          </a:r>
        </a:p>
      </xdr:txBody>
    </xdr:sp>
    <xdr:clientData/>
  </xdr:twoCellAnchor>
  <xdr:twoCellAnchor>
    <xdr:from>
      <xdr:col>2</xdr:col>
      <xdr:colOff>478175</xdr:colOff>
      <xdr:row>8</xdr:row>
      <xdr:rowOff>155285</xdr:rowOff>
    </xdr:from>
    <xdr:to>
      <xdr:col>2</xdr:col>
      <xdr:colOff>3302962</xdr:colOff>
      <xdr:row>8</xdr:row>
      <xdr:rowOff>657101</xdr:rowOff>
    </xdr:to>
    <xdr:sp macro="" textlink="">
      <xdr:nvSpPr>
        <xdr:cNvPr id="10" name="Rechteck 9">
          <a:hlinkClick xmlns:r="http://schemas.openxmlformats.org/officeDocument/2006/relationships" r:id="rId2"/>
          <a:extLst>
            <a:ext uri="{FF2B5EF4-FFF2-40B4-BE49-F238E27FC236}">
              <a16:creationId xmlns:a16="http://schemas.microsoft.com/office/drawing/2014/main" id="{00000000-0008-0000-0000-00000A000000}"/>
            </a:ext>
          </a:extLst>
        </xdr:cNvPr>
        <xdr:cNvSpPr/>
      </xdr:nvSpPr>
      <xdr:spPr>
        <a:xfrm>
          <a:off x="5332852" y="7314398"/>
          <a:ext cx="2824787" cy="501816"/>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Definition von</a:t>
          </a:r>
          <a:r>
            <a:rPr lang="en-GB" sz="1100" baseline="0"/>
            <a:t> Reinigungsleistungen</a:t>
          </a:r>
          <a:endParaRPr lang="en-GB" sz="1100"/>
        </a:p>
      </xdr:txBody>
    </xdr:sp>
    <xdr:clientData/>
  </xdr:twoCellAnchor>
  <xdr:twoCellAnchor>
    <xdr:from>
      <xdr:col>2</xdr:col>
      <xdr:colOff>478175</xdr:colOff>
      <xdr:row>9</xdr:row>
      <xdr:rowOff>150173</xdr:rowOff>
    </xdr:from>
    <xdr:to>
      <xdr:col>2</xdr:col>
      <xdr:colOff>3302962</xdr:colOff>
      <xdr:row>9</xdr:row>
      <xdr:rowOff>659686</xdr:rowOff>
    </xdr:to>
    <xdr:sp macro="" textlink="">
      <xdr:nvSpPr>
        <xdr:cNvPr id="11" name="Rechteck 10">
          <a:hlinkClick xmlns:r="http://schemas.openxmlformats.org/officeDocument/2006/relationships" r:id="rId3"/>
          <a:extLst>
            <a:ext uri="{FF2B5EF4-FFF2-40B4-BE49-F238E27FC236}">
              <a16:creationId xmlns:a16="http://schemas.microsoft.com/office/drawing/2014/main" id="{00000000-0008-0000-0000-00000B000000}"/>
            </a:ext>
          </a:extLst>
        </xdr:cNvPr>
        <xdr:cNvSpPr/>
      </xdr:nvSpPr>
      <xdr:spPr>
        <a:xfrm>
          <a:off x="5332852" y="8154246"/>
          <a:ext cx="2824787" cy="509513"/>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Anleitung</a:t>
          </a:r>
          <a:r>
            <a:rPr lang="en-GB" sz="1100" baseline="0"/>
            <a:t> zum Tool</a:t>
          </a:r>
          <a:endParaRPr lang="en-GB" sz="1100"/>
        </a:p>
      </xdr:txBody>
    </xdr:sp>
    <xdr:clientData/>
  </xdr:twoCellAnchor>
  <xdr:twoCellAnchor>
    <xdr:from>
      <xdr:col>2</xdr:col>
      <xdr:colOff>478175</xdr:colOff>
      <xdr:row>11</xdr:row>
      <xdr:rowOff>152456</xdr:rowOff>
    </xdr:from>
    <xdr:to>
      <xdr:col>2</xdr:col>
      <xdr:colOff>3302962</xdr:colOff>
      <xdr:row>11</xdr:row>
      <xdr:rowOff>666750</xdr:rowOff>
    </xdr:to>
    <xdr:sp macro="" textlink="">
      <xdr:nvSpPr>
        <xdr:cNvPr id="12" name="Rechteck 11">
          <a:hlinkClick xmlns:r="http://schemas.openxmlformats.org/officeDocument/2006/relationships" r:id="rId4"/>
          <a:extLst>
            <a:ext uri="{FF2B5EF4-FFF2-40B4-BE49-F238E27FC236}">
              <a16:creationId xmlns:a16="http://schemas.microsoft.com/office/drawing/2014/main" id="{00000000-0008-0000-0000-00000C000000}"/>
            </a:ext>
          </a:extLst>
        </xdr:cNvPr>
        <xdr:cNvSpPr/>
      </xdr:nvSpPr>
      <xdr:spPr>
        <a:xfrm>
          <a:off x="5332852" y="9846448"/>
          <a:ext cx="2824787" cy="514294"/>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Abschlussbericht</a:t>
          </a:r>
        </a:p>
      </xdr:txBody>
    </xdr:sp>
    <xdr:clientData/>
  </xdr:twoCellAnchor>
  <xdr:twoCellAnchor>
    <xdr:from>
      <xdr:col>2</xdr:col>
      <xdr:colOff>478175</xdr:colOff>
      <xdr:row>10</xdr:row>
      <xdr:rowOff>152759</xdr:rowOff>
    </xdr:from>
    <xdr:to>
      <xdr:col>2</xdr:col>
      <xdr:colOff>3302962</xdr:colOff>
      <xdr:row>10</xdr:row>
      <xdr:rowOff>659385</xdr:rowOff>
    </xdr:to>
    <xdr:sp macro="" textlink="">
      <xdr:nvSpPr>
        <xdr:cNvPr id="13" name="Rechteck 12">
          <a:hlinkClick xmlns:r="http://schemas.openxmlformats.org/officeDocument/2006/relationships" r:id="rId5"/>
          <a:extLst>
            <a:ext uri="{FF2B5EF4-FFF2-40B4-BE49-F238E27FC236}">
              <a16:creationId xmlns:a16="http://schemas.microsoft.com/office/drawing/2014/main" id="{00000000-0008-0000-0000-00000D000000}"/>
            </a:ext>
          </a:extLst>
        </xdr:cNvPr>
        <xdr:cNvSpPr/>
      </xdr:nvSpPr>
      <xdr:spPr>
        <a:xfrm>
          <a:off x="5332852" y="9001791"/>
          <a:ext cx="2824787" cy="506626"/>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Feedback</a:t>
          </a:r>
        </a:p>
      </xdr:txBody>
    </xdr:sp>
    <xdr:clientData/>
  </xdr:twoCellAnchor>
  <xdr:twoCellAnchor>
    <xdr:from>
      <xdr:col>2</xdr:col>
      <xdr:colOff>478175</xdr:colOff>
      <xdr:row>12</xdr:row>
      <xdr:rowOff>152456</xdr:rowOff>
    </xdr:from>
    <xdr:to>
      <xdr:col>2</xdr:col>
      <xdr:colOff>3302962</xdr:colOff>
      <xdr:row>12</xdr:row>
      <xdr:rowOff>666750</xdr:rowOff>
    </xdr:to>
    <xdr:sp macro="" textlink="">
      <xdr:nvSpPr>
        <xdr:cNvPr id="7" name="Rechteck 6">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5332852" y="9846448"/>
          <a:ext cx="2824787" cy="514294"/>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VergabeInsider</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34019</xdr:colOff>
      <xdr:row>1</xdr:row>
      <xdr:rowOff>24300</xdr:rowOff>
    </xdr:from>
    <xdr:to>
      <xdr:col>2</xdr:col>
      <xdr:colOff>2705554</xdr:colOff>
      <xdr:row>3</xdr:row>
      <xdr:rowOff>160372</xdr:rowOff>
    </xdr:to>
    <xdr:sp macro="" textlink="">
      <xdr:nvSpPr>
        <xdr:cNvPr id="2" name="Rechteck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316792" y="217777"/>
          <a:ext cx="2865012" cy="523025"/>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Zurück zur Startseite </a:t>
          </a:r>
        </a:p>
        <a:p>
          <a:pPr algn="ctr"/>
          <a:r>
            <a:rPr lang="en-GB" sz="1100"/>
            <a:t>zum operativen Einkäufer (Neukauf)</a:t>
          </a:r>
        </a:p>
      </xdr:txBody>
    </xdr:sp>
    <xdr:clientData/>
  </xdr:twoCellAnchor>
  <xdr:twoCellAnchor>
    <xdr:from>
      <xdr:col>3</xdr:col>
      <xdr:colOff>50099</xdr:colOff>
      <xdr:row>1</xdr:row>
      <xdr:rowOff>22678</xdr:rowOff>
    </xdr:from>
    <xdr:to>
      <xdr:col>3</xdr:col>
      <xdr:colOff>3040372</xdr:colOff>
      <xdr:row>3</xdr:row>
      <xdr:rowOff>161993</xdr:rowOff>
    </xdr:to>
    <xdr:sp macro="" textlink="">
      <xdr:nvSpPr>
        <xdr:cNvPr id="3" name="Rechteck 2">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3235021" y="216155"/>
          <a:ext cx="2990273" cy="526268"/>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100">
              <a:solidFill>
                <a:schemeClr val="lt1"/>
              </a:solidFill>
              <a:effectLst/>
              <a:latin typeface="+mn-lt"/>
              <a:ea typeface="+mn-ea"/>
              <a:cs typeface="+mn-cs"/>
            </a:rPr>
            <a:t>Zurück zur Alternativenplanung</a:t>
          </a:r>
          <a:r>
            <a:rPr lang="en-GB" sz="1100" baseline="0">
              <a:solidFill>
                <a:schemeClr val="lt1"/>
              </a:solidFill>
              <a:effectLst/>
              <a:latin typeface="+mn-lt"/>
              <a:ea typeface="+mn-ea"/>
              <a:cs typeface="+mn-cs"/>
            </a:rPr>
            <a:t> </a:t>
          </a:r>
          <a:r>
            <a:rPr lang="en-GB" sz="1100">
              <a:solidFill>
                <a:schemeClr val="lt1"/>
              </a:solidFill>
              <a:effectLst/>
              <a:latin typeface="+mn-lt"/>
              <a:ea typeface="+mn-ea"/>
              <a:cs typeface="+mn-cs"/>
            </a:rPr>
            <a:t>(Neukauf)</a:t>
          </a:r>
          <a:endParaRPr lang="en-GB">
            <a:effectLst/>
          </a:endParaRPr>
        </a:p>
      </xdr:txBody>
    </xdr:sp>
    <xdr:clientData/>
  </xdr:twoCellAnchor>
  <xdr:twoCellAnchor>
    <xdr:from>
      <xdr:col>3</xdr:col>
      <xdr:colOff>3093589</xdr:colOff>
      <xdr:row>1</xdr:row>
      <xdr:rowOff>22678</xdr:rowOff>
    </xdr:from>
    <xdr:to>
      <xdr:col>5</xdr:col>
      <xdr:colOff>808478</xdr:colOff>
      <xdr:row>3</xdr:row>
      <xdr:rowOff>161993</xdr:rowOff>
    </xdr:to>
    <xdr:sp macro="" textlink="">
      <xdr:nvSpPr>
        <xdr:cNvPr id="4" name="Rechteck 3">
          <a:hlinkClick xmlns:r="http://schemas.openxmlformats.org/officeDocument/2006/relationships" r:id="rId3"/>
          <a:extLst>
            <a:ext uri="{FF2B5EF4-FFF2-40B4-BE49-F238E27FC236}">
              <a16:creationId xmlns:a16="http://schemas.microsoft.com/office/drawing/2014/main" id="{00000000-0008-0000-0900-000004000000}"/>
            </a:ext>
          </a:extLst>
        </xdr:cNvPr>
        <xdr:cNvSpPr/>
      </xdr:nvSpPr>
      <xdr:spPr>
        <a:xfrm>
          <a:off x="6278511" y="216155"/>
          <a:ext cx="2745280" cy="526268"/>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100">
              <a:solidFill>
                <a:schemeClr val="lt1"/>
              </a:solidFill>
              <a:effectLst/>
              <a:latin typeface="+mn-lt"/>
              <a:ea typeface="+mn-ea"/>
              <a:cs typeface="+mn-cs"/>
            </a:rPr>
            <a:t>Weiter mit der Durchführung</a:t>
          </a:r>
          <a:r>
            <a:rPr lang="en-GB" sz="1100" baseline="0">
              <a:solidFill>
                <a:schemeClr val="lt1"/>
              </a:solidFill>
              <a:effectLst/>
              <a:latin typeface="+mn-lt"/>
              <a:ea typeface="+mn-ea"/>
              <a:cs typeface="+mn-cs"/>
            </a:rPr>
            <a:t> (Neukauf)</a:t>
          </a:r>
          <a:endParaRPr lang="en-GB">
            <a:effectLst/>
          </a:endParaRPr>
        </a:p>
      </xdr:txBody>
    </xdr:sp>
    <xdr:clientData/>
  </xdr:twoCellAnchor>
  <mc:AlternateContent xmlns:mc="http://schemas.openxmlformats.org/markup-compatibility/2006">
    <mc:Choice xmlns:a14="http://schemas.microsoft.com/office/drawing/2010/main" Requires="a14">
      <xdr:twoCellAnchor editAs="oneCell">
        <xdr:from>
          <xdr:col>5</xdr:col>
          <xdr:colOff>1041400</xdr:colOff>
          <xdr:row>0</xdr:row>
          <xdr:rowOff>76200</xdr:rowOff>
        </xdr:from>
        <xdr:to>
          <xdr:col>6</xdr:col>
          <xdr:colOff>571500</xdr:colOff>
          <xdr:row>6</xdr:row>
          <xdr:rowOff>127000</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900-00000120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1</xdr:col>
      <xdr:colOff>34019</xdr:colOff>
      <xdr:row>1</xdr:row>
      <xdr:rowOff>22678</xdr:rowOff>
    </xdr:from>
    <xdr:to>
      <xdr:col>2</xdr:col>
      <xdr:colOff>2705554</xdr:colOff>
      <xdr:row>3</xdr:row>
      <xdr:rowOff>158750</xdr:rowOff>
    </xdr:to>
    <xdr:sp macro="" textlink="">
      <xdr:nvSpPr>
        <xdr:cNvPr id="2" name="Rechteck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310244" y="213178"/>
          <a:ext cx="2871560" cy="517072"/>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Zurück zur Startseite </a:t>
          </a:r>
        </a:p>
        <a:p>
          <a:pPr algn="ctr"/>
          <a:r>
            <a:rPr lang="en-GB" sz="1100"/>
            <a:t>zum operativen Einkäufer (Neukauf)</a:t>
          </a:r>
        </a:p>
      </xdr:txBody>
    </xdr:sp>
    <xdr:clientData/>
  </xdr:twoCellAnchor>
  <xdr:twoCellAnchor>
    <xdr:from>
      <xdr:col>3</xdr:col>
      <xdr:colOff>48954</xdr:colOff>
      <xdr:row>1</xdr:row>
      <xdr:rowOff>22678</xdr:rowOff>
    </xdr:from>
    <xdr:to>
      <xdr:col>3</xdr:col>
      <xdr:colOff>3039227</xdr:colOff>
      <xdr:row>3</xdr:row>
      <xdr:rowOff>161993</xdr:rowOff>
    </xdr:to>
    <xdr:sp macro="" textlink="">
      <xdr:nvSpPr>
        <xdr:cNvPr id="3" name="Rechteck 2">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a:xfrm>
          <a:off x="3230304" y="213178"/>
          <a:ext cx="2990273" cy="520315"/>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100">
              <a:solidFill>
                <a:schemeClr val="lt1"/>
              </a:solidFill>
              <a:effectLst/>
              <a:latin typeface="+mn-lt"/>
              <a:ea typeface="+mn-ea"/>
              <a:cs typeface="+mn-cs"/>
            </a:rPr>
            <a:t>Zurück zur Durchführung (Neukauf)</a:t>
          </a:r>
          <a:endParaRPr lang="en-GB">
            <a:effectLst/>
          </a:endParaRPr>
        </a:p>
      </xdr:txBody>
    </xdr:sp>
    <xdr:clientData/>
  </xdr:twoCellAnchor>
  <xdr:twoCellAnchor>
    <xdr:from>
      <xdr:col>3</xdr:col>
      <xdr:colOff>3093589</xdr:colOff>
      <xdr:row>1</xdr:row>
      <xdr:rowOff>22678</xdr:rowOff>
    </xdr:from>
    <xdr:to>
      <xdr:col>5</xdr:col>
      <xdr:colOff>808478</xdr:colOff>
      <xdr:row>3</xdr:row>
      <xdr:rowOff>161993</xdr:rowOff>
    </xdr:to>
    <xdr:sp macro="" textlink="">
      <xdr:nvSpPr>
        <xdr:cNvPr id="4" name="Rechteck 3">
          <a:hlinkClick xmlns:r="http://schemas.openxmlformats.org/officeDocument/2006/relationships" r:id="rId3"/>
          <a:extLst>
            <a:ext uri="{FF2B5EF4-FFF2-40B4-BE49-F238E27FC236}">
              <a16:creationId xmlns:a16="http://schemas.microsoft.com/office/drawing/2014/main" id="{00000000-0008-0000-0A00-000004000000}"/>
            </a:ext>
          </a:extLst>
        </xdr:cNvPr>
        <xdr:cNvSpPr/>
      </xdr:nvSpPr>
      <xdr:spPr>
        <a:xfrm>
          <a:off x="6274939" y="213178"/>
          <a:ext cx="2744089" cy="520315"/>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100">
              <a:solidFill>
                <a:schemeClr val="lt1"/>
              </a:solidFill>
              <a:effectLst/>
              <a:latin typeface="+mn-lt"/>
              <a:ea typeface="+mn-ea"/>
              <a:cs typeface="+mn-cs"/>
            </a:rPr>
            <a:t>Weiter mit der Nachbereitung (Neukauf)</a:t>
          </a:r>
          <a:endParaRPr lang="en-GB">
            <a:effectLst/>
          </a:endParaRPr>
        </a:p>
      </xdr:txBody>
    </xdr:sp>
    <xdr:clientData/>
  </xdr:twoCellAnchor>
  <mc:AlternateContent xmlns:mc="http://schemas.openxmlformats.org/markup-compatibility/2006">
    <mc:Choice xmlns:a14="http://schemas.microsoft.com/office/drawing/2010/main" Requires="a14">
      <xdr:twoCellAnchor editAs="oneCell">
        <xdr:from>
          <xdr:col>5</xdr:col>
          <xdr:colOff>1003300</xdr:colOff>
          <xdr:row>0</xdr:row>
          <xdr:rowOff>76200</xdr:rowOff>
        </xdr:from>
        <xdr:to>
          <xdr:col>6</xdr:col>
          <xdr:colOff>520700</xdr:colOff>
          <xdr:row>6</xdr:row>
          <xdr:rowOff>114300</xdr:rowOff>
        </xdr:to>
        <xdr:sp macro="" textlink="">
          <xdr:nvSpPr>
            <xdr:cNvPr id="9217" name="Object 1" hidden="1">
              <a:extLst>
                <a:ext uri="{63B3BB69-23CF-44E3-9099-C40C66FF867C}">
                  <a14:compatExt spid="_x0000_s9217"/>
                </a:ext>
                <a:ext uri="{FF2B5EF4-FFF2-40B4-BE49-F238E27FC236}">
                  <a16:creationId xmlns:a16="http://schemas.microsoft.com/office/drawing/2014/main" id="{00000000-0008-0000-0A00-00000124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xdr:col>
      <xdr:colOff>34019</xdr:colOff>
      <xdr:row>1</xdr:row>
      <xdr:rowOff>22678</xdr:rowOff>
    </xdr:from>
    <xdr:to>
      <xdr:col>2</xdr:col>
      <xdr:colOff>2705554</xdr:colOff>
      <xdr:row>3</xdr:row>
      <xdr:rowOff>158750</xdr:rowOff>
    </xdr:to>
    <xdr:sp macro="" textlink="">
      <xdr:nvSpPr>
        <xdr:cNvPr id="2" name="Rechteck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310244" y="213178"/>
          <a:ext cx="2871560" cy="517072"/>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Zurück zur Startseite </a:t>
          </a:r>
        </a:p>
        <a:p>
          <a:pPr algn="ctr"/>
          <a:r>
            <a:rPr lang="en-GB" sz="1100"/>
            <a:t>zum operativen Einkäufer (Neukauf)</a:t>
          </a:r>
        </a:p>
      </xdr:txBody>
    </xdr:sp>
    <xdr:clientData/>
  </xdr:twoCellAnchor>
  <xdr:twoCellAnchor>
    <xdr:from>
      <xdr:col>3</xdr:col>
      <xdr:colOff>48954</xdr:colOff>
      <xdr:row>1</xdr:row>
      <xdr:rowOff>22678</xdr:rowOff>
    </xdr:from>
    <xdr:to>
      <xdr:col>3</xdr:col>
      <xdr:colOff>3039227</xdr:colOff>
      <xdr:row>3</xdr:row>
      <xdr:rowOff>161993</xdr:rowOff>
    </xdr:to>
    <xdr:sp macro="" textlink="">
      <xdr:nvSpPr>
        <xdr:cNvPr id="3" name="Rechteck 2">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a:xfrm>
          <a:off x="3230304" y="213178"/>
          <a:ext cx="2990273" cy="520315"/>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100">
              <a:solidFill>
                <a:schemeClr val="lt1"/>
              </a:solidFill>
              <a:effectLst/>
              <a:latin typeface="+mn-lt"/>
              <a:ea typeface="+mn-ea"/>
              <a:cs typeface="+mn-cs"/>
            </a:rPr>
            <a:t>Zurück zur Durchführung (Neukauf)</a:t>
          </a:r>
          <a:endParaRPr lang="en-GB">
            <a:effectLst/>
          </a:endParaRPr>
        </a:p>
      </xdr:txBody>
    </xdr:sp>
    <xdr:clientData/>
  </xdr:twoCellAnchor>
  <xdr:twoCellAnchor>
    <xdr:from>
      <xdr:col>3</xdr:col>
      <xdr:colOff>3093589</xdr:colOff>
      <xdr:row>1</xdr:row>
      <xdr:rowOff>22678</xdr:rowOff>
    </xdr:from>
    <xdr:to>
      <xdr:col>5</xdr:col>
      <xdr:colOff>808478</xdr:colOff>
      <xdr:row>3</xdr:row>
      <xdr:rowOff>161993</xdr:rowOff>
    </xdr:to>
    <xdr:sp macro="" textlink="">
      <xdr:nvSpPr>
        <xdr:cNvPr id="4" name="Rechteck 3">
          <a:hlinkClick xmlns:r="http://schemas.openxmlformats.org/officeDocument/2006/relationships" r:id="rId3"/>
          <a:extLst>
            <a:ext uri="{FF2B5EF4-FFF2-40B4-BE49-F238E27FC236}">
              <a16:creationId xmlns:a16="http://schemas.microsoft.com/office/drawing/2014/main" id="{00000000-0008-0000-0B00-000004000000}"/>
            </a:ext>
          </a:extLst>
        </xdr:cNvPr>
        <xdr:cNvSpPr/>
      </xdr:nvSpPr>
      <xdr:spPr>
        <a:xfrm>
          <a:off x="6274939" y="213178"/>
          <a:ext cx="2744089" cy="520315"/>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100">
              <a:solidFill>
                <a:schemeClr val="lt1"/>
              </a:solidFill>
              <a:effectLst/>
              <a:latin typeface="+mn-lt"/>
              <a:ea typeface="+mn-ea"/>
              <a:cs typeface="+mn-cs"/>
            </a:rPr>
            <a:t>Weiter zur Gesamtübersicht (Neukauf)</a:t>
          </a:r>
          <a:endParaRPr lang="en-GB">
            <a:effectLst/>
          </a:endParaRPr>
        </a:p>
      </xdr:txBody>
    </xdr:sp>
    <xdr:clientData/>
  </xdr:twoCellAnchor>
  <mc:AlternateContent xmlns:mc="http://schemas.openxmlformats.org/markup-compatibility/2006">
    <mc:Choice xmlns:a14="http://schemas.microsoft.com/office/drawing/2010/main" Requires="a14">
      <xdr:twoCellAnchor editAs="oneCell">
        <xdr:from>
          <xdr:col>5</xdr:col>
          <xdr:colOff>990600</xdr:colOff>
          <xdr:row>0</xdr:row>
          <xdr:rowOff>76200</xdr:rowOff>
        </xdr:from>
        <xdr:to>
          <xdr:col>6</xdr:col>
          <xdr:colOff>495300</xdr:colOff>
          <xdr:row>6</xdr:row>
          <xdr:rowOff>114300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B00-00000128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1</xdr:col>
      <xdr:colOff>34019</xdr:colOff>
      <xdr:row>1</xdr:row>
      <xdr:rowOff>22678</xdr:rowOff>
    </xdr:from>
    <xdr:to>
      <xdr:col>2</xdr:col>
      <xdr:colOff>2705554</xdr:colOff>
      <xdr:row>3</xdr:row>
      <xdr:rowOff>158750</xdr:rowOff>
    </xdr:to>
    <xdr:sp macro="" textlink="">
      <xdr:nvSpPr>
        <xdr:cNvPr id="2" name="Rechteck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310244" y="213178"/>
          <a:ext cx="2871560" cy="517072"/>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Zurück zur Startseite </a:t>
          </a:r>
        </a:p>
        <a:p>
          <a:pPr algn="ctr"/>
          <a:r>
            <a:rPr lang="en-GB" sz="1100"/>
            <a:t>zum operativen Einkäufer (Neukauf)</a:t>
          </a:r>
        </a:p>
      </xdr:txBody>
    </xdr:sp>
    <xdr:clientData/>
  </xdr:twoCellAnchor>
  <mc:AlternateContent xmlns:mc="http://schemas.openxmlformats.org/markup-compatibility/2006">
    <mc:Choice xmlns:a14="http://schemas.microsoft.com/office/drawing/2010/main" Requires="a14">
      <xdr:twoCellAnchor editAs="oneCell">
        <xdr:from>
          <xdr:col>5</xdr:col>
          <xdr:colOff>1752600</xdr:colOff>
          <xdr:row>1</xdr:row>
          <xdr:rowOff>114300</xdr:rowOff>
        </xdr:from>
        <xdr:to>
          <xdr:col>5</xdr:col>
          <xdr:colOff>2705100</xdr:colOff>
          <xdr:row>7</xdr:row>
          <xdr:rowOff>165100</xdr:rowOff>
        </xdr:to>
        <xdr:sp macro="" textlink="">
          <xdr:nvSpPr>
            <xdr:cNvPr id="22529" name="Object 1" hidden="1">
              <a:extLst>
                <a:ext uri="{63B3BB69-23CF-44E3-9099-C40C66FF867C}">
                  <a14:compatExt spid="_x0000_s22529"/>
                </a:ext>
                <a:ext uri="{FF2B5EF4-FFF2-40B4-BE49-F238E27FC236}">
                  <a16:creationId xmlns:a16="http://schemas.microsoft.com/office/drawing/2014/main" id="{00000000-0008-0000-0C00-00000158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33712</xdr:colOff>
      <xdr:row>1</xdr:row>
      <xdr:rowOff>18581</xdr:rowOff>
    </xdr:from>
    <xdr:to>
      <xdr:col>3</xdr:col>
      <xdr:colOff>1376</xdr:colOff>
      <xdr:row>3</xdr:row>
      <xdr:rowOff>154653</xdr:rowOff>
    </xdr:to>
    <xdr:sp macro="" textlink="">
      <xdr:nvSpPr>
        <xdr:cNvPr id="4" name="Rechteck 3">
          <a:hlinkClick xmlns:r="http://schemas.openxmlformats.org/officeDocument/2006/relationships" r:id="rId1"/>
          <a:extLst>
            <a:ext uri="{FF2B5EF4-FFF2-40B4-BE49-F238E27FC236}">
              <a16:creationId xmlns:a16="http://schemas.microsoft.com/office/drawing/2014/main" id="{00000000-0008-0000-0C00-000004000000}"/>
            </a:ext>
          </a:extLst>
        </xdr:cNvPr>
        <xdr:cNvSpPr/>
      </xdr:nvSpPr>
      <xdr:spPr>
        <a:xfrm>
          <a:off x="310244" y="213178"/>
          <a:ext cx="2978793" cy="525265"/>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Zurück zur Startseite </a:t>
          </a:r>
        </a:p>
        <a:p>
          <a:pPr algn="ctr"/>
          <a:r>
            <a:rPr lang="en-GB" sz="1100"/>
            <a:t>zum operativen Einkäufer (Neukauf)</a:t>
          </a:r>
        </a:p>
      </xdr:txBody>
    </xdr:sp>
    <xdr:clientData/>
  </xdr:twoCellAnchor>
  <xdr:twoCellAnchor>
    <xdr:from>
      <xdr:col>1</xdr:col>
      <xdr:colOff>0</xdr:colOff>
      <xdr:row>15</xdr:row>
      <xdr:rowOff>30727</xdr:rowOff>
    </xdr:from>
    <xdr:to>
      <xdr:col>2</xdr:col>
      <xdr:colOff>1505565</xdr:colOff>
      <xdr:row>16</xdr:row>
      <xdr:rowOff>122904</xdr:rowOff>
    </xdr:to>
    <xdr:sp macro="" textlink="">
      <xdr:nvSpPr>
        <xdr:cNvPr id="5" name="Rechteck 4">
          <a:hlinkClick xmlns:r="http://schemas.openxmlformats.org/officeDocument/2006/relationships" r:id="rId2"/>
          <a:extLst>
            <a:ext uri="{FF2B5EF4-FFF2-40B4-BE49-F238E27FC236}">
              <a16:creationId xmlns:a16="http://schemas.microsoft.com/office/drawing/2014/main" id="{00000000-0008-0000-0C00-000005000000}"/>
            </a:ext>
          </a:extLst>
        </xdr:cNvPr>
        <xdr:cNvSpPr/>
      </xdr:nvSpPr>
      <xdr:spPr>
        <a:xfrm>
          <a:off x="276532" y="3338872"/>
          <a:ext cx="1812823" cy="286774"/>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Zur Auswahl der CPV-Codes</a:t>
          </a:r>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914400</xdr:colOff>
          <xdr:row>1</xdr:row>
          <xdr:rowOff>76200</xdr:rowOff>
        </xdr:from>
        <xdr:to>
          <xdr:col>6</xdr:col>
          <xdr:colOff>203200</xdr:colOff>
          <xdr:row>8</xdr:row>
          <xdr:rowOff>177800</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D00-0000012C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5</xdr:col>
      <xdr:colOff>8081</xdr:colOff>
      <xdr:row>30</xdr:row>
      <xdr:rowOff>242558</xdr:rowOff>
    </xdr:from>
    <xdr:to>
      <xdr:col>5</xdr:col>
      <xdr:colOff>1869446</xdr:colOff>
      <xdr:row>30</xdr:row>
      <xdr:rowOff>741487</xdr:rowOff>
    </xdr:to>
    <xdr:sp macro="" textlink="">
      <xdr:nvSpPr>
        <xdr:cNvPr id="2" name="Rechteck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9733106" y="7443458"/>
          <a:ext cx="1861365" cy="498929"/>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Fragen zur Grobplanung</a:t>
          </a:r>
        </a:p>
      </xdr:txBody>
    </xdr:sp>
    <xdr:clientData/>
  </xdr:twoCellAnchor>
  <xdr:twoCellAnchor>
    <xdr:from>
      <xdr:col>5</xdr:col>
      <xdr:colOff>8081</xdr:colOff>
      <xdr:row>31</xdr:row>
      <xdr:rowOff>243676</xdr:rowOff>
    </xdr:from>
    <xdr:to>
      <xdr:col>5</xdr:col>
      <xdr:colOff>1869446</xdr:colOff>
      <xdr:row>31</xdr:row>
      <xdr:rowOff>742605</xdr:rowOff>
    </xdr:to>
    <xdr:sp macro="" textlink="">
      <xdr:nvSpPr>
        <xdr:cNvPr id="3" name="Rechteck 2">
          <a:hlinkClick xmlns:r="http://schemas.openxmlformats.org/officeDocument/2006/relationships" r:id="rId2"/>
          <a:extLst>
            <a:ext uri="{FF2B5EF4-FFF2-40B4-BE49-F238E27FC236}">
              <a16:creationId xmlns:a16="http://schemas.microsoft.com/office/drawing/2014/main" id="{00000000-0008-0000-0D00-000003000000}"/>
            </a:ext>
          </a:extLst>
        </xdr:cNvPr>
        <xdr:cNvSpPr/>
      </xdr:nvSpPr>
      <xdr:spPr>
        <a:xfrm>
          <a:off x="9733106" y="8454226"/>
          <a:ext cx="1861365" cy="498929"/>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Fragen zur Feinplanung</a:t>
          </a:r>
        </a:p>
      </xdr:txBody>
    </xdr:sp>
    <xdr:clientData/>
  </xdr:twoCellAnchor>
  <xdr:twoCellAnchor>
    <xdr:from>
      <xdr:col>5</xdr:col>
      <xdr:colOff>8081</xdr:colOff>
      <xdr:row>32</xdr:row>
      <xdr:rowOff>244795</xdr:rowOff>
    </xdr:from>
    <xdr:to>
      <xdr:col>5</xdr:col>
      <xdr:colOff>1869446</xdr:colOff>
      <xdr:row>32</xdr:row>
      <xdr:rowOff>743724</xdr:rowOff>
    </xdr:to>
    <xdr:sp macro="" textlink="">
      <xdr:nvSpPr>
        <xdr:cNvPr id="4" name="Rechteck 3">
          <a:hlinkClick xmlns:r="http://schemas.openxmlformats.org/officeDocument/2006/relationships" r:id="rId3"/>
          <a:extLst>
            <a:ext uri="{FF2B5EF4-FFF2-40B4-BE49-F238E27FC236}">
              <a16:creationId xmlns:a16="http://schemas.microsoft.com/office/drawing/2014/main" id="{00000000-0008-0000-0D00-000004000000}"/>
            </a:ext>
          </a:extLst>
        </xdr:cNvPr>
        <xdr:cNvSpPr/>
      </xdr:nvSpPr>
      <xdr:spPr>
        <a:xfrm>
          <a:off x="9733106" y="9464995"/>
          <a:ext cx="1861365" cy="498929"/>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Fragen zur Nachhaltigkeit</a:t>
          </a:r>
        </a:p>
      </xdr:txBody>
    </xdr:sp>
    <xdr:clientData/>
  </xdr:twoCellAnchor>
  <xdr:twoCellAnchor>
    <xdr:from>
      <xdr:col>5</xdr:col>
      <xdr:colOff>8081</xdr:colOff>
      <xdr:row>33</xdr:row>
      <xdr:rowOff>245914</xdr:rowOff>
    </xdr:from>
    <xdr:to>
      <xdr:col>5</xdr:col>
      <xdr:colOff>1869446</xdr:colOff>
      <xdr:row>33</xdr:row>
      <xdr:rowOff>744843</xdr:rowOff>
    </xdr:to>
    <xdr:sp macro="" textlink="">
      <xdr:nvSpPr>
        <xdr:cNvPr id="5" name="Rechteck 4">
          <a:hlinkClick xmlns:r="http://schemas.openxmlformats.org/officeDocument/2006/relationships" r:id="rId4"/>
          <a:extLst>
            <a:ext uri="{FF2B5EF4-FFF2-40B4-BE49-F238E27FC236}">
              <a16:creationId xmlns:a16="http://schemas.microsoft.com/office/drawing/2014/main" id="{00000000-0008-0000-0D00-000005000000}"/>
            </a:ext>
          </a:extLst>
        </xdr:cNvPr>
        <xdr:cNvSpPr/>
      </xdr:nvSpPr>
      <xdr:spPr>
        <a:xfrm>
          <a:off x="9733106" y="10475764"/>
          <a:ext cx="1861365" cy="498929"/>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Fragen zur Alternativenauswahl</a:t>
          </a:r>
        </a:p>
      </xdr:txBody>
    </xdr:sp>
    <xdr:clientData/>
  </xdr:twoCellAnchor>
  <xdr:twoCellAnchor>
    <xdr:from>
      <xdr:col>0</xdr:col>
      <xdr:colOff>260958</xdr:colOff>
      <xdr:row>1</xdr:row>
      <xdr:rowOff>0</xdr:rowOff>
    </xdr:from>
    <xdr:to>
      <xdr:col>2</xdr:col>
      <xdr:colOff>2709932</xdr:colOff>
      <xdr:row>3</xdr:row>
      <xdr:rowOff>127698</xdr:rowOff>
    </xdr:to>
    <xdr:sp macro="" textlink="">
      <xdr:nvSpPr>
        <xdr:cNvPr id="6" name="Rechteck 5">
          <a:hlinkClick xmlns:r="http://schemas.openxmlformats.org/officeDocument/2006/relationships" r:id="rId5"/>
          <a:extLst>
            <a:ext uri="{FF2B5EF4-FFF2-40B4-BE49-F238E27FC236}">
              <a16:creationId xmlns:a16="http://schemas.microsoft.com/office/drawing/2014/main" id="{00000000-0008-0000-0D00-000006000000}"/>
            </a:ext>
          </a:extLst>
        </xdr:cNvPr>
        <xdr:cNvSpPr/>
      </xdr:nvSpPr>
      <xdr:spPr>
        <a:xfrm>
          <a:off x="260958" y="190500"/>
          <a:ext cx="2963324" cy="508698"/>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Zurück zur Rollenauswahl</a:t>
          </a:r>
        </a:p>
      </xdr:txBody>
    </xdr:sp>
    <xdr:clientData/>
  </xdr:twoCellAnchor>
  <xdr:twoCellAnchor>
    <xdr:from>
      <xdr:col>5</xdr:col>
      <xdr:colOff>8081</xdr:colOff>
      <xdr:row>34</xdr:row>
      <xdr:rowOff>247032</xdr:rowOff>
    </xdr:from>
    <xdr:to>
      <xdr:col>5</xdr:col>
      <xdr:colOff>1869446</xdr:colOff>
      <xdr:row>34</xdr:row>
      <xdr:rowOff>745961</xdr:rowOff>
    </xdr:to>
    <xdr:sp macro="" textlink="">
      <xdr:nvSpPr>
        <xdr:cNvPr id="7" name="Rechteck 6">
          <a:hlinkClick xmlns:r="http://schemas.openxmlformats.org/officeDocument/2006/relationships" r:id="rId6"/>
          <a:extLst>
            <a:ext uri="{FF2B5EF4-FFF2-40B4-BE49-F238E27FC236}">
              <a16:creationId xmlns:a16="http://schemas.microsoft.com/office/drawing/2014/main" id="{00000000-0008-0000-0D00-000007000000}"/>
            </a:ext>
          </a:extLst>
        </xdr:cNvPr>
        <xdr:cNvSpPr/>
      </xdr:nvSpPr>
      <xdr:spPr>
        <a:xfrm>
          <a:off x="9733106" y="11486532"/>
          <a:ext cx="1861365" cy="498929"/>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Fragen</a:t>
          </a:r>
          <a:r>
            <a:rPr lang="en-GB" sz="1100" baseline="0"/>
            <a:t> zur Vorbereitung der Vergabe</a:t>
          </a:r>
          <a:endParaRPr lang="en-GB" sz="1100"/>
        </a:p>
      </xdr:txBody>
    </xdr:sp>
    <xdr:clientData/>
  </xdr:twoCellAnchor>
  <xdr:twoCellAnchor>
    <xdr:from>
      <xdr:col>5</xdr:col>
      <xdr:colOff>8081</xdr:colOff>
      <xdr:row>35</xdr:row>
      <xdr:rowOff>248151</xdr:rowOff>
    </xdr:from>
    <xdr:to>
      <xdr:col>5</xdr:col>
      <xdr:colOff>1869446</xdr:colOff>
      <xdr:row>35</xdr:row>
      <xdr:rowOff>747080</xdr:rowOff>
    </xdr:to>
    <xdr:sp macro="" textlink="">
      <xdr:nvSpPr>
        <xdr:cNvPr id="8" name="Rechteck 7">
          <a:hlinkClick xmlns:r="http://schemas.openxmlformats.org/officeDocument/2006/relationships" r:id="rId7"/>
          <a:extLst>
            <a:ext uri="{FF2B5EF4-FFF2-40B4-BE49-F238E27FC236}">
              <a16:creationId xmlns:a16="http://schemas.microsoft.com/office/drawing/2014/main" id="{00000000-0008-0000-0D00-000008000000}"/>
            </a:ext>
          </a:extLst>
        </xdr:cNvPr>
        <xdr:cNvSpPr/>
      </xdr:nvSpPr>
      <xdr:spPr>
        <a:xfrm>
          <a:off x="9733106" y="12497301"/>
          <a:ext cx="1861365" cy="498929"/>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Fragen</a:t>
          </a:r>
          <a:r>
            <a:rPr lang="en-GB" sz="1100" baseline="0"/>
            <a:t> zur Durchführung der Vergabe</a:t>
          </a:r>
          <a:endParaRPr lang="en-GB" sz="1100"/>
        </a:p>
      </xdr:txBody>
    </xdr:sp>
    <xdr:clientData/>
  </xdr:twoCellAnchor>
  <xdr:twoCellAnchor>
    <xdr:from>
      <xdr:col>5</xdr:col>
      <xdr:colOff>8081</xdr:colOff>
      <xdr:row>36</xdr:row>
      <xdr:rowOff>249267</xdr:rowOff>
    </xdr:from>
    <xdr:to>
      <xdr:col>5</xdr:col>
      <xdr:colOff>1869446</xdr:colOff>
      <xdr:row>36</xdr:row>
      <xdr:rowOff>748196</xdr:rowOff>
    </xdr:to>
    <xdr:sp macro="" textlink="">
      <xdr:nvSpPr>
        <xdr:cNvPr id="9" name="Rechteck 8">
          <a:hlinkClick xmlns:r="http://schemas.openxmlformats.org/officeDocument/2006/relationships" r:id="rId8"/>
          <a:extLst>
            <a:ext uri="{FF2B5EF4-FFF2-40B4-BE49-F238E27FC236}">
              <a16:creationId xmlns:a16="http://schemas.microsoft.com/office/drawing/2014/main" id="{00000000-0008-0000-0D00-000009000000}"/>
            </a:ext>
          </a:extLst>
        </xdr:cNvPr>
        <xdr:cNvSpPr/>
      </xdr:nvSpPr>
      <xdr:spPr>
        <a:xfrm>
          <a:off x="9733106" y="13508067"/>
          <a:ext cx="1861365" cy="498929"/>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Fragen</a:t>
          </a:r>
          <a:r>
            <a:rPr lang="en-GB" sz="1100" baseline="0"/>
            <a:t> zur Nachbereitung der Vergabe</a:t>
          </a:r>
          <a:endParaRPr lang="en-GB" sz="1100"/>
        </a:p>
      </xdr:txBody>
    </xdr:sp>
    <xdr:clientData/>
  </xdr:twoCellAnchor>
  <xdr:twoCellAnchor>
    <xdr:from>
      <xdr:col>5</xdr:col>
      <xdr:colOff>8081</xdr:colOff>
      <xdr:row>38</xdr:row>
      <xdr:rowOff>238995</xdr:rowOff>
    </xdr:from>
    <xdr:to>
      <xdr:col>5</xdr:col>
      <xdr:colOff>1869446</xdr:colOff>
      <xdr:row>38</xdr:row>
      <xdr:rowOff>779319</xdr:rowOff>
    </xdr:to>
    <xdr:sp macro="" textlink="">
      <xdr:nvSpPr>
        <xdr:cNvPr id="10" name="Rechteck 9">
          <a:hlinkClick xmlns:r="http://schemas.openxmlformats.org/officeDocument/2006/relationships" r:id="rId9"/>
          <a:extLst>
            <a:ext uri="{FF2B5EF4-FFF2-40B4-BE49-F238E27FC236}">
              <a16:creationId xmlns:a16="http://schemas.microsoft.com/office/drawing/2014/main" id="{00000000-0008-0000-0D00-00000A000000}"/>
            </a:ext>
          </a:extLst>
        </xdr:cNvPr>
        <xdr:cNvSpPr/>
      </xdr:nvSpPr>
      <xdr:spPr>
        <a:xfrm>
          <a:off x="9733106" y="14669370"/>
          <a:ext cx="1861365" cy="540324"/>
        </a:xfrm>
        <a:prstGeom prst="rect">
          <a:avLst/>
        </a:prstGeom>
        <a:solidFill>
          <a:srgbClr val="C0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Alle Fragen in</a:t>
          </a:r>
          <a:r>
            <a:rPr lang="en-GB" sz="1100" baseline="0"/>
            <a:t> einer Übersicht</a:t>
          </a:r>
          <a:endParaRPr lang="en-GB"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34019</xdr:colOff>
      <xdr:row>1</xdr:row>
      <xdr:rowOff>22678</xdr:rowOff>
    </xdr:from>
    <xdr:to>
      <xdr:col>3</xdr:col>
      <xdr:colOff>6804</xdr:colOff>
      <xdr:row>3</xdr:row>
      <xdr:rowOff>158750</xdr:rowOff>
    </xdr:to>
    <xdr:sp macro="" textlink="">
      <xdr:nvSpPr>
        <xdr:cNvPr id="2" name="Rechteck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310244" y="213178"/>
          <a:ext cx="2992210" cy="517072"/>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Zurück zur Startseite </a:t>
          </a:r>
        </a:p>
        <a:p>
          <a:pPr algn="ctr"/>
          <a:r>
            <a:rPr lang="en-GB" sz="1100"/>
            <a:t>zum operativen Einkäufer (Wiederholung)</a:t>
          </a:r>
        </a:p>
      </xdr:txBody>
    </xdr:sp>
    <xdr:clientData/>
  </xdr:twoCellAnchor>
  <xdr:twoCellAnchor>
    <xdr:from>
      <xdr:col>3</xdr:col>
      <xdr:colOff>32327</xdr:colOff>
      <xdr:row>1</xdr:row>
      <xdr:rowOff>22678</xdr:rowOff>
    </xdr:from>
    <xdr:to>
      <xdr:col>3</xdr:col>
      <xdr:colOff>3022600</xdr:colOff>
      <xdr:row>3</xdr:row>
      <xdr:rowOff>161993</xdr:rowOff>
    </xdr:to>
    <xdr:sp macro="" textlink="">
      <xdr:nvSpPr>
        <xdr:cNvPr id="3" name="Rechteck 2">
          <a:hlinkClick xmlns:r="http://schemas.openxmlformats.org/officeDocument/2006/relationships" r:id="rId2"/>
          <a:extLst>
            <a:ext uri="{FF2B5EF4-FFF2-40B4-BE49-F238E27FC236}">
              <a16:creationId xmlns:a16="http://schemas.microsoft.com/office/drawing/2014/main" id="{00000000-0008-0000-0E00-000003000000}"/>
            </a:ext>
          </a:extLst>
        </xdr:cNvPr>
        <xdr:cNvSpPr/>
      </xdr:nvSpPr>
      <xdr:spPr>
        <a:xfrm>
          <a:off x="3327977" y="213178"/>
          <a:ext cx="2990273" cy="520315"/>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Weiter zur Feinplanung (Wiederholung)</a:t>
          </a:r>
        </a:p>
      </xdr:txBody>
    </xdr:sp>
    <xdr:clientData/>
  </xdr:twoCellAnchor>
  <mc:AlternateContent xmlns:mc="http://schemas.openxmlformats.org/markup-compatibility/2006">
    <mc:Choice xmlns:a14="http://schemas.microsoft.com/office/drawing/2010/main" Requires="a14">
      <xdr:twoCellAnchor editAs="oneCell">
        <xdr:from>
          <xdr:col>5</xdr:col>
          <xdr:colOff>114300</xdr:colOff>
          <xdr:row>0</xdr:row>
          <xdr:rowOff>165100</xdr:rowOff>
        </xdr:from>
        <xdr:to>
          <xdr:col>5</xdr:col>
          <xdr:colOff>927100</xdr:colOff>
          <xdr:row>7</xdr:row>
          <xdr:rowOff>38100</xdr:rowOff>
        </xdr:to>
        <xdr:sp macro="" textlink="">
          <xdr:nvSpPr>
            <xdr:cNvPr id="12289" name="Object 1" hidden="1">
              <a:extLst>
                <a:ext uri="{63B3BB69-23CF-44E3-9099-C40C66FF867C}">
                  <a14:compatExt spid="_x0000_s12289"/>
                </a:ext>
                <a:ext uri="{FF2B5EF4-FFF2-40B4-BE49-F238E27FC236}">
                  <a16:creationId xmlns:a16="http://schemas.microsoft.com/office/drawing/2014/main" id="{00000000-0008-0000-0E00-00000130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1</xdr:col>
      <xdr:colOff>34019</xdr:colOff>
      <xdr:row>1</xdr:row>
      <xdr:rowOff>22678</xdr:rowOff>
    </xdr:from>
    <xdr:to>
      <xdr:col>2</xdr:col>
      <xdr:colOff>2705554</xdr:colOff>
      <xdr:row>3</xdr:row>
      <xdr:rowOff>158750</xdr:rowOff>
    </xdr:to>
    <xdr:sp macro="" textlink="">
      <xdr:nvSpPr>
        <xdr:cNvPr id="2" name="Rechteck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310244" y="213178"/>
          <a:ext cx="2966810" cy="517072"/>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Zurück zur Startseite </a:t>
          </a:r>
        </a:p>
        <a:p>
          <a:pPr algn="ctr"/>
          <a:r>
            <a:rPr lang="en-GB" sz="1100"/>
            <a:t>zum operativen Einkäufer (Wiederholung)</a:t>
          </a:r>
        </a:p>
      </xdr:txBody>
    </xdr:sp>
    <xdr:clientData/>
  </xdr:twoCellAnchor>
  <xdr:twoCellAnchor>
    <xdr:from>
      <xdr:col>3</xdr:col>
      <xdr:colOff>50525</xdr:colOff>
      <xdr:row>1</xdr:row>
      <xdr:rowOff>22678</xdr:rowOff>
    </xdr:from>
    <xdr:to>
      <xdr:col>3</xdr:col>
      <xdr:colOff>3040798</xdr:colOff>
      <xdr:row>3</xdr:row>
      <xdr:rowOff>161993</xdr:rowOff>
    </xdr:to>
    <xdr:sp macro="" textlink="">
      <xdr:nvSpPr>
        <xdr:cNvPr id="3" name="Rechteck 2">
          <a:hlinkClick xmlns:r="http://schemas.openxmlformats.org/officeDocument/2006/relationships" r:id="rId2"/>
          <a:extLst>
            <a:ext uri="{FF2B5EF4-FFF2-40B4-BE49-F238E27FC236}">
              <a16:creationId xmlns:a16="http://schemas.microsoft.com/office/drawing/2014/main" id="{00000000-0008-0000-0F00-000003000000}"/>
            </a:ext>
          </a:extLst>
        </xdr:cNvPr>
        <xdr:cNvSpPr/>
      </xdr:nvSpPr>
      <xdr:spPr>
        <a:xfrm>
          <a:off x="3327125" y="213178"/>
          <a:ext cx="2990273" cy="520315"/>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100">
              <a:solidFill>
                <a:schemeClr val="lt1"/>
              </a:solidFill>
              <a:effectLst/>
              <a:latin typeface="+mn-lt"/>
              <a:ea typeface="+mn-ea"/>
              <a:cs typeface="+mn-cs"/>
            </a:rPr>
            <a:t>Zurück zur Grobplanung (Wiederholung)</a:t>
          </a:r>
          <a:endParaRPr lang="en-GB">
            <a:effectLst/>
          </a:endParaRPr>
        </a:p>
      </xdr:txBody>
    </xdr:sp>
    <xdr:clientData/>
  </xdr:twoCellAnchor>
  <xdr:twoCellAnchor>
    <xdr:from>
      <xdr:col>3</xdr:col>
      <xdr:colOff>3093589</xdr:colOff>
      <xdr:row>1</xdr:row>
      <xdr:rowOff>22678</xdr:rowOff>
    </xdr:from>
    <xdr:to>
      <xdr:col>5</xdr:col>
      <xdr:colOff>808478</xdr:colOff>
      <xdr:row>3</xdr:row>
      <xdr:rowOff>161993</xdr:rowOff>
    </xdr:to>
    <xdr:sp macro="" textlink="">
      <xdr:nvSpPr>
        <xdr:cNvPr id="4" name="Rechteck 3">
          <a:hlinkClick xmlns:r="http://schemas.openxmlformats.org/officeDocument/2006/relationships" r:id="rId3"/>
          <a:extLst>
            <a:ext uri="{FF2B5EF4-FFF2-40B4-BE49-F238E27FC236}">
              <a16:creationId xmlns:a16="http://schemas.microsoft.com/office/drawing/2014/main" id="{00000000-0008-0000-0F00-000004000000}"/>
            </a:ext>
          </a:extLst>
        </xdr:cNvPr>
        <xdr:cNvSpPr/>
      </xdr:nvSpPr>
      <xdr:spPr>
        <a:xfrm>
          <a:off x="6370189" y="213178"/>
          <a:ext cx="2906014" cy="520315"/>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100">
              <a:solidFill>
                <a:schemeClr val="lt1"/>
              </a:solidFill>
              <a:effectLst/>
              <a:latin typeface="+mn-lt"/>
              <a:ea typeface="+mn-ea"/>
              <a:cs typeface="+mn-cs"/>
            </a:rPr>
            <a:t>Weiter mit der Planung zur Nachhaltigkeit (Wiederholung)</a:t>
          </a:r>
          <a:endParaRPr lang="en-GB">
            <a:effectLst/>
          </a:endParaRPr>
        </a:p>
      </xdr:txBody>
    </xdr:sp>
    <xdr:clientData/>
  </xdr:twoCellAnchor>
  <mc:AlternateContent xmlns:mc="http://schemas.openxmlformats.org/markup-compatibility/2006">
    <mc:Choice xmlns:a14="http://schemas.microsoft.com/office/drawing/2010/main" Requires="a14">
      <xdr:twoCellAnchor editAs="oneCell">
        <xdr:from>
          <xdr:col>5</xdr:col>
          <xdr:colOff>1181100</xdr:colOff>
          <xdr:row>1</xdr:row>
          <xdr:rowOff>38100</xdr:rowOff>
        </xdr:from>
        <xdr:to>
          <xdr:col>6</xdr:col>
          <xdr:colOff>571500</xdr:colOff>
          <xdr:row>7</xdr:row>
          <xdr:rowOff>101600</xdr:rowOff>
        </xdr:to>
        <xdr:sp macro="" textlink="">
          <xdr:nvSpPr>
            <xdr:cNvPr id="13313" name="Object 1" hidden="1">
              <a:extLst>
                <a:ext uri="{63B3BB69-23CF-44E3-9099-C40C66FF867C}">
                  <a14:compatExt spid="_x0000_s13313"/>
                </a:ext>
                <a:ext uri="{FF2B5EF4-FFF2-40B4-BE49-F238E27FC236}">
                  <a16:creationId xmlns:a16="http://schemas.microsoft.com/office/drawing/2014/main" id="{00000000-0008-0000-0F00-00000134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1</xdr:col>
      <xdr:colOff>34019</xdr:colOff>
      <xdr:row>1</xdr:row>
      <xdr:rowOff>22678</xdr:rowOff>
    </xdr:from>
    <xdr:to>
      <xdr:col>2</xdr:col>
      <xdr:colOff>2705554</xdr:colOff>
      <xdr:row>3</xdr:row>
      <xdr:rowOff>158750</xdr:rowOff>
    </xdr:to>
    <xdr:sp macro="" textlink="">
      <xdr:nvSpPr>
        <xdr:cNvPr id="2" name="Rechteck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310244" y="213178"/>
          <a:ext cx="3004910" cy="517072"/>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Zurück zur Startseite </a:t>
          </a:r>
        </a:p>
        <a:p>
          <a:pPr algn="ctr"/>
          <a:r>
            <a:rPr lang="en-GB" sz="1100"/>
            <a:t>zum operativen Einkäufer (Wiederholung)</a:t>
          </a:r>
        </a:p>
      </xdr:txBody>
    </xdr:sp>
    <xdr:clientData/>
  </xdr:twoCellAnchor>
  <xdr:twoCellAnchor>
    <xdr:from>
      <xdr:col>3</xdr:col>
      <xdr:colOff>50525</xdr:colOff>
      <xdr:row>1</xdr:row>
      <xdr:rowOff>22678</xdr:rowOff>
    </xdr:from>
    <xdr:to>
      <xdr:col>3</xdr:col>
      <xdr:colOff>3040798</xdr:colOff>
      <xdr:row>3</xdr:row>
      <xdr:rowOff>161993</xdr:rowOff>
    </xdr:to>
    <xdr:sp macro="" textlink="">
      <xdr:nvSpPr>
        <xdr:cNvPr id="3" name="Rechteck 2">
          <a:hlinkClick xmlns:r="http://schemas.openxmlformats.org/officeDocument/2006/relationships" r:id="rId2"/>
          <a:extLst>
            <a:ext uri="{FF2B5EF4-FFF2-40B4-BE49-F238E27FC236}">
              <a16:creationId xmlns:a16="http://schemas.microsoft.com/office/drawing/2014/main" id="{00000000-0008-0000-1000-000003000000}"/>
            </a:ext>
          </a:extLst>
        </xdr:cNvPr>
        <xdr:cNvSpPr/>
      </xdr:nvSpPr>
      <xdr:spPr>
        <a:xfrm>
          <a:off x="3365225" y="213178"/>
          <a:ext cx="2990273" cy="520315"/>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100">
              <a:solidFill>
                <a:schemeClr val="lt1"/>
              </a:solidFill>
              <a:effectLst/>
              <a:latin typeface="+mn-lt"/>
              <a:ea typeface="+mn-ea"/>
              <a:cs typeface="+mn-cs"/>
            </a:rPr>
            <a:t>Zurück zur Feinplanung</a:t>
          </a:r>
          <a:r>
            <a:rPr lang="en-GB" sz="1100" baseline="0">
              <a:solidFill>
                <a:schemeClr val="lt1"/>
              </a:solidFill>
              <a:effectLst/>
              <a:latin typeface="+mn-lt"/>
              <a:ea typeface="+mn-ea"/>
              <a:cs typeface="+mn-cs"/>
            </a:rPr>
            <a:t> / Bedarfsspezifikation</a:t>
          </a:r>
          <a:r>
            <a:rPr lang="en-GB" sz="1100">
              <a:solidFill>
                <a:schemeClr val="lt1"/>
              </a:solidFill>
              <a:effectLst/>
              <a:latin typeface="+mn-lt"/>
              <a:ea typeface="+mn-ea"/>
              <a:cs typeface="+mn-cs"/>
            </a:rPr>
            <a:t> (Wiederholung)</a:t>
          </a:r>
          <a:endParaRPr lang="en-GB">
            <a:effectLst/>
          </a:endParaRPr>
        </a:p>
      </xdr:txBody>
    </xdr:sp>
    <xdr:clientData/>
  </xdr:twoCellAnchor>
  <xdr:twoCellAnchor>
    <xdr:from>
      <xdr:col>3</xdr:col>
      <xdr:colOff>3093589</xdr:colOff>
      <xdr:row>1</xdr:row>
      <xdr:rowOff>22678</xdr:rowOff>
    </xdr:from>
    <xdr:to>
      <xdr:col>5</xdr:col>
      <xdr:colOff>808478</xdr:colOff>
      <xdr:row>3</xdr:row>
      <xdr:rowOff>161993</xdr:rowOff>
    </xdr:to>
    <xdr:sp macro="" textlink="">
      <xdr:nvSpPr>
        <xdr:cNvPr id="4" name="Rechteck 3">
          <a:hlinkClick xmlns:r="http://schemas.openxmlformats.org/officeDocument/2006/relationships" r:id="rId3"/>
          <a:extLst>
            <a:ext uri="{FF2B5EF4-FFF2-40B4-BE49-F238E27FC236}">
              <a16:creationId xmlns:a16="http://schemas.microsoft.com/office/drawing/2014/main" id="{00000000-0008-0000-1000-000004000000}"/>
            </a:ext>
          </a:extLst>
        </xdr:cNvPr>
        <xdr:cNvSpPr/>
      </xdr:nvSpPr>
      <xdr:spPr>
        <a:xfrm>
          <a:off x="6408289" y="213178"/>
          <a:ext cx="2744089" cy="520315"/>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100">
              <a:solidFill>
                <a:schemeClr val="lt1"/>
              </a:solidFill>
              <a:effectLst/>
              <a:latin typeface="+mn-lt"/>
              <a:ea typeface="+mn-ea"/>
              <a:cs typeface="+mn-cs"/>
            </a:rPr>
            <a:t>Weiter mit der Alternativenplanung </a:t>
          </a:r>
        </a:p>
        <a:p>
          <a:pPr marL="0" marR="0" lvl="0" indent="0" algn="ctr" defTabSz="914400" eaLnBrk="1" fontAlgn="auto" latinLnBrk="0" hangingPunct="1">
            <a:lnSpc>
              <a:spcPct val="100000"/>
            </a:lnSpc>
            <a:spcBef>
              <a:spcPts val="0"/>
            </a:spcBef>
            <a:spcAft>
              <a:spcPts val="0"/>
            </a:spcAft>
            <a:buClrTx/>
            <a:buSzTx/>
            <a:buFontTx/>
            <a:buNone/>
            <a:tabLst/>
            <a:defRPr/>
          </a:pPr>
          <a:r>
            <a:rPr lang="en-GB" sz="1100">
              <a:solidFill>
                <a:schemeClr val="lt1"/>
              </a:solidFill>
              <a:effectLst/>
              <a:latin typeface="+mn-lt"/>
              <a:ea typeface="+mn-ea"/>
              <a:cs typeface="+mn-cs"/>
            </a:rPr>
            <a:t>(Wiederholung)</a:t>
          </a:r>
          <a:endParaRPr lang="en-GB">
            <a:effectLst/>
          </a:endParaRPr>
        </a:p>
      </xdr:txBody>
    </xdr:sp>
    <xdr:clientData/>
  </xdr:twoCellAnchor>
  <mc:AlternateContent xmlns:mc="http://schemas.openxmlformats.org/markup-compatibility/2006">
    <mc:Choice xmlns:a14="http://schemas.microsoft.com/office/drawing/2010/main" Requires="a14">
      <xdr:twoCellAnchor editAs="oneCell">
        <xdr:from>
          <xdr:col>5</xdr:col>
          <xdr:colOff>1143000</xdr:colOff>
          <xdr:row>0</xdr:row>
          <xdr:rowOff>177800</xdr:rowOff>
        </xdr:from>
        <xdr:to>
          <xdr:col>6</xdr:col>
          <xdr:colOff>533400</xdr:colOff>
          <xdr:row>7</xdr:row>
          <xdr:rowOff>38100</xdr:rowOff>
        </xdr:to>
        <xdr:sp macro="" textlink="">
          <xdr:nvSpPr>
            <xdr:cNvPr id="14337" name="Object 1" hidden="1">
              <a:extLst>
                <a:ext uri="{63B3BB69-23CF-44E3-9099-C40C66FF867C}">
                  <a14:compatExt spid="_x0000_s14337"/>
                </a:ext>
                <a:ext uri="{FF2B5EF4-FFF2-40B4-BE49-F238E27FC236}">
                  <a16:creationId xmlns:a16="http://schemas.microsoft.com/office/drawing/2014/main" id="{00000000-0008-0000-1000-00000138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1</xdr:col>
      <xdr:colOff>34019</xdr:colOff>
      <xdr:row>1</xdr:row>
      <xdr:rowOff>22678</xdr:rowOff>
    </xdr:from>
    <xdr:to>
      <xdr:col>2</xdr:col>
      <xdr:colOff>2705554</xdr:colOff>
      <xdr:row>3</xdr:row>
      <xdr:rowOff>158750</xdr:rowOff>
    </xdr:to>
    <xdr:sp macro="" textlink="">
      <xdr:nvSpPr>
        <xdr:cNvPr id="2" name="Rechteck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310244" y="213178"/>
          <a:ext cx="3004910" cy="517072"/>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Zurück zur Startseite </a:t>
          </a:r>
        </a:p>
        <a:p>
          <a:pPr algn="ctr"/>
          <a:r>
            <a:rPr lang="en-GB" sz="1100"/>
            <a:t>zum operativen Einkäufer (Wiederholung)</a:t>
          </a:r>
        </a:p>
      </xdr:txBody>
    </xdr:sp>
    <xdr:clientData/>
  </xdr:twoCellAnchor>
  <xdr:twoCellAnchor>
    <xdr:from>
      <xdr:col>3</xdr:col>
      <xdr:colOff>49586</xdr:colOff>
      <xdr:row>1</xdr:row>
      <xdr:rowOff>22678</xdr:rowOff>
    </xdr:from>
    <xdr:to>
      <xdr:col>3</xdr:col>
      <xdr:colOff>3039859</xdr:colOff>
      <xdr:row>3</xdr:row>
      <xdr:rowOff>161993</xdr:rowOff>
    </xdr:to>
    <xdr:sp macro="" textlink="">
      <xdr:nvSpPr>
        <xdr:cNvPr id="3" name="Rechteck 2">
          <a:hlinkClick xmlns:r="http://schemas.openxmlformats.org/officeDocument/2006/relationships" r:id="rId2"/>
          <a:extLst>
            <a:ext uri="{FF2B5EF4-FFF2-40B4-BE49-F238E27FC236}">
              <a16:creationId xmlns:a16="http://schemas.microsoft.com/office/drawing/2014/main" id="{00000000-0008-0000-1100-000003000000}"/>
            </a:ext>
          </a:extLst>
        </xdr:cNvPr>
        <xdr:cNvSpPr/>
      </xdr:nvSpPr>
      <xdr:spPr>
        <a:xfrm>
          <a:off x="3364286" y="213178"/>
          <a:ext cx="2990273" cy="520315"/>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100">
              <a:solidFill>
                <a:schemeClr val="lt1"/>
              </a:solidFill>
              <a:effectLst/>
              <a:latin typeface="+mn-lt"/>
              <a:ea typeface="+mn-ea"/>
              <a:cs typeface="+mn-cs"/>
            </a:rPr>
            <a:t>Zurück zur Nachhaltigkeitsplanung</a:t>
          </a:r>
          <a:r>
            <a:rPr lang="en-GB" sz="1100" baseline="0">
              <a:solidFill>
                <a:schemeClr val="lt1"/>
              </a:solidFill>
              <a:effectLst/>
              <a:latin typeface="+mn-lt"/>
              <a:ea typeface="+mn-ea"/>
              <a:cs typeface="+mn-cs"/>
            </a:rPr>
            <a:t> </a:t>
          </a:r>
        </a:p>
        <a:p>
          <a:pPr marL="0" marR="0" lvl="0" indent="0" algn="ctr" defTabSz="914400" eaLnBrk="1" fontAlgn="auto" latinLnBrk="0" hangingPunct="1">
            <a:lnSpc>
              <a:spcPct val="100000"/>
            </a:lnSpc>
            <a:spcBef>
              <a:spcPts val="0"/>
            </a:spcBef>
            <a:spcAft>
              <a:spcPts val="0"/>
            </a:spcAft>
            <a:buClrTx/>
            <a:buSzTx/>
            <a:buFontTx/>
            <a:buNone/>
            <a:tabLst/>
            <a:defRPr/>
          </a:pPr>
          <a:r>
            <a:rPr lang="en-GB" sz="1100">
              <a:solidFill>
                <a:schemeClr val="lt1"/>
              </a:solidFill>
              <a:effectLst/>
              <a:latin typeface="+mn-lt"/>
              <a:ea typeface="+mn-ea"/>
              <a:cs typeface="+mn-cs"/>
            </a:rPr>
            <a:t>(Wiederholung)</a:t>
          </a:r>
          <a:endParaRPr lang="en-GB">
            <a:effectLst/>
          </a:endParaRPr>
        </a:p>
      </xdr:txBody>
    </xdr:sp>
    <xdr:clientData/>
  </xdr:twoCellAnchor>
  <xdr:twoCellAnchor>
    <xdr:from>
      <xdr:col>3</xdr:col>
      <xdr:colOff>3093589</xdr:colOff>
      <xdr:row>1</xdr:row>
      <xdr:rowOff>22678</xdr:rowOff>
    </xdr:from>
    <xdr:to>
      <xdr:col>5</xdr:col>
      <xdr:colOff>1008530</xdr:colOff>
      <xdr:row>3</xdr:row>
      <xdr:rowOff>161993</xdr:rowOff>
    </xdr:to>
    <xdr:sp macro="" textlink="">
      <xdr:nvSpPr>
        <xdr:cNvPr id="4" name="Rechteck 3">
          <a:hlinkClick xmlns:r="http://schemas.openxmlformats.org/officeDocument/2006/relationships" r:id="rId3"/>
          <a:extLst>
            <a:ext uri="{FF2B5EF4-FFF2-40B4-BE49-F238E27FC236}">
              <a16:creationId xmlns:a16="http://schemas.microsoft.com/office/drawing/2014/main" id="{00000000-0008-0000-1100-000004000000}"/>
            </a:ext>
          </a:extLst>
        </xdr:cNvPr>
        <xdr:cNvSpPr/>
      </xdr:nvSpPr>
      <xdr:spPr>
        <a:xfrm>
          <a:off x="6410530" y="213178"/>
          <a:ext cx="2946382" cy="520315"/>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100">
              <a:solidFill>
                <a:schemeClr val="lt1"/>
              </a:solidFill>
              <a:effectLst/>
              <a:latin typeface="+mn-lt"/>
              <a:ea typeface="+mn-ea"/>
              <a:cs typeface="+mn-cs"/>
            </a:rPr>
            <a:t>Weiter mit der Vorbereitung</a:t>
          </a:r>
          <a:r>
            <a:rPr lang="en-GB" sz="1100" baseline="0">
              <a:solidFill>
                <a:schemeClr val="lt1"/>
              </a:solidFill>
              <a:effectLst/>
              <a:latin typeface="+mn-lt"/>
              <a:ea typeface="+mn-ea"/>
              <a:cs typeface="+mn-cs"/>
            </a:rPr>
            <a:t> der Vergabe-unterlagen </a:t>
          </a:r>
          <a:r>
            <a:rPr lang="en-GB" sz="1100">
              <a:solidFill>
                <a:schemeClr val="lt1"/>
              </a:solidFill>
              <a:effectLst/>
              <a:latin typeface="+mn-lt"/>
              <a:ea typeface="+mn-ea"/>
              <a:cs typeface="+mn-cs"/>
            </a:rPr>
            <a:t>(Wiederholung)</a:t>
          </a:r>
          <a:endParaRPr lang="en-GB">
            <a:effectLst/>
          </a:endParaRPr>
        </a:p>
      </xdr:txBody>
    </xdr:sp>
    <xdr:clientData/>
  </xdr:twoCellAnchor>
  <mc:AlternateContent xmlns:mc="http://schemas.openxmlformats.org/markup-compatibility/2006">
    <mc:Choice xmlns:a14="http://schemas.microsoft.com/office/drawing/2010/main" Requires="a14">
      <xdr:twoCellAnchor editAs="oneCell">
        <xdr:from>
          <xdr:col>5</xdr:col>
          <xdr:colOff>1308100</xdr:colOff>
          <xdr:row>0</xdr:row>
          <xdr:rowOff>165100</xdr:rowOff>
        </xdr:from>
        <xdr:to>
          <xdr:col>6</xdr:col>
          <xdr:colOff>114300</xdr:colOff>
          <xdr:row>7</xdr:row>
          <xdr:rowOff>38100</xdr:rowOff>
        </xdr:to>
        <xdr:sp macro="" textlink="">
          <xdr:nvSpPr>
            <xdr:cNvPr id="15361" name="Object 1" hidden="1">
              <a:extLst>
                <a:ext uri="{63B3BB69-23CF-44E3-9099-C40C66FF867C}">
                  <a14:compatExt spid="_x0000_s15361"/>
                </a:ext>
                <a:ext uri="{FF2B5EF4-FFF2-40B4-BE49-F238E27FC236}">
                  <a16:creationId xmlns:a16="http://schemas.microsoft.com/office/drawing/2014/main" id="{00000000-0008-0000-1100-0000013C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1</xdr:col>
      <xdr:colOff>34019</xdr:colOff>
      <xdr:row>1</xdr:row>
      <xdr:rowOff>24300</xdr:rowOff>
    </xdr:from>
    <xdr:to>
      <xdr:col>2</xdr:col>
      <xdr:colOff>2705554</xdr:colOff>
      <xdr:row>3</xdr:row>
      <xdr:rowOff>160372</xdr:rowOff>
    </xdr:to>
    <xdr:sp macro="" textlink="">
      <xdr:nvSpPr>
        <xdr:cNvPr id="2" name="Rechteck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310244" y="214800"/>
          <a:ext cx="3033485" cy="517072"/>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Zurück zur Startseite </a:t>
          </a:r>
        </a:p>
        <a:p>
          <a:pPr algn="ctr"/>
          <a:r>
            <a:rPr lang="en-GB" sz="1100"/>
            <a:t>zum operativen Einkäufer (Wiederholung)</a:t>
          </a:r>
        </a:p>
      </xdr:txBody>
    </xdr:sp>
    <xdr:clientData/>
  </xdr:twoCellAnchor>
  <xdr:twoCellAnchor>
    <xdr:from>
      <xdr:col>3</xdr:col>
      <xdr:colOff>50099</xdr:colOff>
      <xdr:row>1</xdr:row>
      <xdr:rowOff>22678</xdr:rowOff>
    </xdr:from>
    <xdr:to>
      <xdr:col>3</xdr:col>
      <xdr:colOff>3040372</xdr:colOff>
      <xdr:row>3</xdr:row>
      <xdr:rowOff>161993</xdr:rowOff>
    </xdr:to>
    <xdr:sp macro="" textlink="">
      <xdr:nvSpPr>
        <xdr:cNvPr id="3" name="Rechteck 2">
          <a:hlinkClick xmlns:r="http://schemas.openxmlformats.org/officeDocument/2006/relationships" r:id="rId2"/>
          <a:extLst>
            <a:ext uri="{FF2B5EF4-FFF2-40B4-BE49-F238E27FC236}">
              <a16:creationId xmlns:a16="http://schemas.microsoft.com/office/drawing/2014/main" id="{00000000-0008-0000-1200-000003000000}"/>
            </a:ext>
          </a:extLst>
        </xdr:cNvPr>
        <xdr:cNvSpPr/>
      </xdr:nvSpPr>
      <xdr:spPr>
        <a:xfrm>
          <a:off x="3393374" y="213178"/>
          <a:ext cx="2990273" cy="520315"/>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100">
              <a:solidFill>
                <a:schemeClr val="lt1"/>
              </a:solidFill>
              <a:effectLst/>
              <a:latin typeface="+mn-lt"/>
              <a:ea typeface="+mn-ea"/>
              <a:cs typeface="+mn-cs"/>
            </a:rPr>
            <a:t>Zurück zur Alternativenplanung</a:t>
          </a:r>
          <a:r>
            <a:rPr lang="en-GB" sz="1100" baseline="0">
              <a:solidFill>
                <a:schemeClr val="lt1"/>
              </a:solidFill>
              <a:effectLst/>
              <a:latin typeface="+mn-lt"/>
              <a:ea typeface="+mn-ea"/>
              <a:cs typeface="+mn-cs"/>
            </a:rPr>
            <a:t> </a:t>
          </a:r>
          <a:r>
            <a:rPr lang="en-GB" sz="1100">
              <a:solidFill>
                <a:schemeClr val="lt1"/>
              </a:solidFill>
              <a:effectLst/>
              <a:latin typeface="+mn-lt"/>
              <a:ea typeface="+mn-ea"/>
              <a:cs typeface="+mn-cs"/>
            </a:rPr>
            <a:t>(Wiederholung)</a:t>
          </a:r>
          <a:endParaRPr lang="en-GB">
            <a:effectLst/>
          </a:endParaRPr>
        </a:p>
      </xdr:txBody>
    </xdr:sp>
    <xdr:clientData/>
  </xdr:twoCellAnchor>
  <xdr:twoCellAnchor>
    <xdr:from>
      <xdr:col>3</xdr:col>
      <xdr:colOff>3093589</xdr:colOff>
      <xdr:row>1</xdr:row>
      <xdr:rowOff>22678</xdr:rowOff>
    </xdr:from>
    <xdr:to>
      <xdr:col>5</xdr:col>
      <xdr:colOff>808478</xdr:colOff>
      <xdr:row>3</xdr:row>
      <xdr:rowOff>161993</xdr:rowOff>
    </xdr:to>
    <xdr:sp macro="" textlink="">
      <xdr:nvSpPr>
        <xdr:cNvPr id="4" name="Rechteck 3">
          <a:hlinkClick xmlns:r="http://schemas.openxmlformats.org/officeDocument/2006/relationships" r:id="rId3"/>
          <a:extLst>
            <a:ext uri="{FF2B5EF4-FFF2-40B4-BE49-F238E27FC236}">
              <a16:creationId xmlns:a16="http://schemas.microsoft.com/office/drawing/2014/main" id="{00000000-0008-0000-1200-000004000000}"/>
            </a:ext>
          </a:extLst>
        </xdr:cNvPr>
        <xdr:cNvSpPr/>
      </xdr:nvSpPr>
      <xdr:spPr>
        <a:xfrm>
          <a:off x="6436864" y="213178"/>
          <a:ext cx="2744089" cy="520315"/>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100">
              <a:solidFill>
                <a:schemeClr val="lt1"/>
              </a:solidFill>
              <a:effectLst/>
              <a:latin typeface="+mn-lt"/>
              <a:ea typeface="+mn-ea"/>
              <a:cs typeface="+mn-cs"/>
            </a:rPr>
            <a:t>Weiter mit der Durchführung</a:t>
          </a:r>
          <a:r>
            <a:rPr lang="en-GB" sz="1100" baseline="0">
              <a:solidFill>
                <a:schemeClr val="lt1"/>
              </a:solidFill>
              <a:effectLst/>
              <a:latin typeface="+mn-lt"/>
              <a:ea typeface="+mn-ea"/>
              <a:cs typeface="+mn-cs"/>
            </a:rPr>
            <a:t> (Wiederholung)</a:t>
          </a:r>
          <a:endParaRPr lang="en-GB">
            <a:effectLst/>
          </a:endParaRPr>
        </a:p>
      </xdr:txBody>
    </xdr:sp>
    <xdr:clientData/>
  </xdr:twoCellAnchor>
  <mc:AlternateContent xmlns:mc="http://schemas.openxmlformats.org/markup-compatibility/2006">
    <mc:Choice xmlns:a14="http://schemas.microsoft.com/office/drawing/2010/main" Requires="a14">
      <xdr:twoCellAnchor editAs="oneCell">
        <xdr:from>
          <xdr:col>5</xdr:col>
          <xdr:colOff>1016000</xdr:colOff>
          <xdr:row>0</xdr:row>
          <xdr:rowOff>152400</xdr:rowOff>
        </xdr:from>
        <xdr:to>
          <xdr:col>6</xdr:col>
          <xdr:colOff>393700</xdr:colOff>
          <xdr:row>7</xdr:row>
          <xdr:rowOff>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1200-00000140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38100</xdr:colOff>
      <xdr:row>0</xdr:row>
      <xdr:rowOff>114300</xdr:rowOff>
    </xdr:from>
    <xdr:to>
      <xdr:col>4</xdr:col>
      <xdr:colOff>12473</xdr:colOff>
      <xdr:row>3</xdr:row>
      <xdr:rowOff>50196</xdr:rowOff>
    </xdr:to>
    <xdr:sp macro="" textlink="">
      <xdr:nvSpPr>
        <xdr:cNvPr id="2" name="Rechteck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314325" y="114300"/>
          <a:ext cx="2260373" cy="507396"/>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Zurück</a:t>
          </a:r>
          <a:r>
            <a:rPr lang="en-GB" sz="1100" baseline="0"/>
            <a:t> zur Einführung</a:t>
          </a:r>
          <a:endParaRPr lang="en-GB" sz="1100"/>
        </a:p>
      </xdr:txBody>
    </xdr:sp>
    <xdr:clientData/>
  </xdr:twoCellAnchor>
  <xdr:twoCellAnchor>
    <xdr:from>
      <xdr:col>3</xdr:col>
      <xdr:colOff>64561</xdr:colOff>
      <xdr:row>9</xdr:row>
      <xdr:rowOff>50800</xdr:rowOff>
    </xdr:from>
    <xdr:to>
      <xdr:col>8</xdr:col>
      <xdr:colOff>1</xdr:colOff>
      <xdr:row>9</xdr:row>
      <xdr:rowOff>2613025</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stretch>
          <a:fillRect/>
        </a:stretch>
      </xdr:blipFill>
      <xdr:spPr>
        <a:xfrm>
          <a:off x="4964644" y="4358217"/>
          <a:ext cx="3745440" cy="2562225"/>
        </a:xfrm>
        <a:prstGeom prst="rect">
          <a:avLst/>
        </a:prstGeom>
      </xdr:spPr>
    </xdr:pic>
    <xdr:clientData/>
  </xdr:twoCellAnchor>
  <xdr:twoCellAnchor>
    <xdr:from>
      <xdr:col>3</xdr:col>
      <xdr:colOff>101942</xdr:colOff>
      <xdr:row>10</xdr:row>
      <xdr:rowOff>47627</xdr:rowOff>
    </xdr:from>
    <xdr:to>
      <xdr:col>8</xdr:col>
      <xdr:colOff>5476</xdr:colOff>
      <xdr:row>10</xdr:row>
      <xdr:rowOff>3690938</xdr:rowOff>
    </xdr:to>
    <xdr:pic>
      <xdr:nvPicPr>
        <xdr:cNvPr id="5" name="Grafik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stretch>
          <a:fillRect/>
        </a:stretch>
      </xdr:blipFill>
      <xdr:spPr>
        <a:xfrm>
          <a:off x="3348380" y="7032627"/>
          <a:ext cx="3713534" cy="3643311"/>
        </a:xfrm>
        <a:prstGeom prst="rect">
          <a:avLst/>
        </a:prstGeom>
      </xdr:spPr>
    </xdr:pic>
    <xdr:clientData/>
  </xdr:twoCellAnchor>
  <xdr:twoCellAnchor>
    <xdr:from>
      <xdr:col>3</xdr:col>
      <xdr:colOff>0</xdr:colOff>
      <xdr:row>11</xdr:row>
      <xdr:rowOff>1</xdr:rowOff>
    </xdr:from>
    <xdr:to>
      <xdr:col>7</xdr:col>
      <xdr:colOff>742950</xdr:colOff>
      <xdr:row>12</xdr:row>
      <xdr:rowOff>95250</xdr:rowOff>
    </xdr:to>
    <xdr:pic>
      <xdr:nvPicPr>
        <xdr:cNvPr id="7" name="Grafik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stretch>
          <a:fillRect/>
        </a:stretch>
      </xdr:blipFill>
      <xdr:spPr>
        <a:xfrm>
          <a:off x="1809750" y="10882314"/>
          <a:ext cx="3790950" cy="2238374"/>
        </a:xfrm>
        <a:prstGeom prst="rect">
          <a:avLst/>
        </a:prstGeom>
      </xdr:spPr>
    </xdr:pic>
    <xdr:clientData/>
  </xdr:twoCellAnchor>
  <xdr:twoCellAnchor>
    <xdr:from>
      <xdr:col>3</xdr:col>
      <xdr:colOff>1</xdr:colOff>
      <xdr:row>12</xdr:row>
      <xdr:rowOff>0</xdr:rowOff>
    </xdr:from>
    <xdr:to>
      <xdr:col>7</xdr:col>
      <xdr:colOff>625929</xdr:colOff>
      <xdr:row>12</xdr:row>
      <xdr:rowOff>3025449</xdr:rowOff>
    </xdr:to>
    <xdr:pic>
      <xdr:nvPicPr>
        <xdr:cNvPr id="8" name="Grafik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5"/>
        <a:stretch>
          <a:fillRect/>
        </a:stretch>
      </xdr:blipFill>
      <xdr:spPr>
        <a:xfrm>
          <a:off x="1796144" y="14437179"/>
          <a:ext cx="3673928" cy="3025449"/>
        </a:xfrm>
        <a:prstGeom prst="rect">
          <a:avLst/>
        </a:prstGeom>
      </xdr:spPr>
    </xdr:pic>
    <xdr:clientData/>
  </xdr:twoCellAnchor>
  <xdr:twoCellAnchor>
    <xdr:from>
      <xdr:col>3</xdr:col>
      <xdr:colOff>1</xdr:colOff>
      <xdr:row>13</xdr:row>
      <xdr:rowOff>0</xdr:rowOff>
    </xdr:from>
    <xdr:to>
      <xdr:col>7</xdr:col>
      <xdr:colOff>649855</xdr:colOff>
      <xdr:row>13</xdr:row>
      <xdr:rowOff>3976687</xdr:rowOff>
    </xdr:to>
    <xdr:pic>
      <xdr:nvPicPr>
        <xdr:cNvPr id="9" name="Grafik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6"/>
        <a:stretch>
          <a:fillRect/>
        </a:stretch>
      </xdr:blipFill>
      <xdr:spPr>
        <a:xfrm>
          <a:off x="1809751" y="17383125"/>
          <a:ext cx="3697854" cy="3976687"/>
        </a:xfrm>
        <a:prstGeom prst="rect">
          <a:avLst/>
        </a:prstGeom>
      </xdr:spPr>
    </xdr:pic>
    <xdr:clientData/>
  </xdr:twoCellAnchor>
  <xdr:twoCellAnchor>
    <xdr:from>
      <xdr:col>4</xdr:col>
      <xdr:colOff>266700</xdr:colOff>
      <xdr:row>0</xdr:row>
      <xdr:rowOff>114300</xdr:rowOff>
    </xdr:from>
    <xdr:to>
      <xdr:col>8</xdr:col>
      <xdr:colOff>44450</xdr:colOff>
      <xdr:row>3</xdr:row>
      <xdr:rowOff>41729</xdr:rowOff>
    </xdr:to>
    <xdr:sp macro="" textlink="">
      <xdr:nvSpPr>
        <xdr:cNvPr id="11" name="Rechteck 10">
          <a:hlinkClick xmlns:r="http://schemas.openxmlformats.org/officeDocument/2006/relationships" r:id="rId7"/>
          <a:extLst>
            <a:ext uri="{FF2B5EF4-FFF2-40B4-BE49-F238E27FC236}">
              <a16:creationId xmlns:a16="http://schemas.microsoft.com/office/drawing/2014/main" id="{00000000-0008-0000-0100-00000B000000}"/>
            </a:ext>
          </a:extLst>
        </xdr:cNvPr>
        <xdr:cNvSpPr/>
      </xdr:nvSpPr>
      <xdr:spPr>
        <a:xfrm>
          <a:off x="4286250" y="114300"/>
          <a:ext cx="2825750" cy="498929"/>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Weiter zur Rollenauswahl</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34019</xdr:colOff>
      <xdr:row>1</xdr:row>
      <xdr:rowOff>22678</xdr:rowOff>
    </xdr:from>
    <xdr:to>
      <xdr:col>2</xdr:col>
      <xdr:colOff>2705554</xdr:colOff>
      <xdr:row>3</xdr:row>
      <xdr:rowOff>158750</xdr:rowOff>
    </xdr:to>
    <xdr:sp macro="" textlink="">
      <xdr:nvSpPr>
        <xdr:cNvPr id="2" name="Rechteck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310244" y="213178"/>
          <a:ext cx="3014435" cy="517072"/>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Zurück zur Startseite </a:t>
          </a:r>
        </a:p>
        <a:p>
          <a:pPr algn="ctr"/>
          <a:r>
            <a:rPr lang="en-GB" sz="1100"/>
            <a:t>zum operativen Einkäufer (Wiederholung)</a:t>
          </a:r>
        </a:p>
      </xdr:txBody>
    </xdr:sp>
    <xdr:clientData/>
  </xdr:twoCellAnchor>
  <xdr:twoCellAnchor>
    <xdr:from>
      <xdr:col>3</xdr:col>
      <xdr:colOff>48954</xdr:colOff>
      <xdr:row>1</xdr:row>
      <xdr:rowOff>22678</xdr:rowOff>
    </xdr:from>
    <xdr:to>
      <xdr:col>3</xdr:col>
      <xdr:colOff>3039227</xdr:colOff>
      <xdr:row>3</xdr:row>
      <xdr:rowOff>161993</xdr:rowOff>
    </xdr:to>
    <xdr:sp macro="" textlink="">
      <xdr:nvSpPr>
        <xdr:cNvPr id="3" name="Rechteck 2">
          <a:hlinkClick xmlns:r="http://schemas.openxmlformats.org/officeDocument/2006/relationships" r:id="rId2"/>
          <a:extLst>
            <a:ext uri="{FF2B5EF4-FFF2-40B4-BE49-F238E27FC236}">
              <a16:creationId xmlns:a16="http://schemas.microsoft.com/office/drawing/2014/main" id="{00000000-0008-0000-1300-000003000000}"/>
            </a:ext>
          </a:extLst>
        </xdr:cNvPr>
        <xdr:cNvSpPr/>
      </xdr:nvSpPr>
      <xdr:spPr>
        <a:xfrm>
          <a:off x="3373179" y="213178"/>
          <a:ext cx="2990273" cy="520315"/>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100">
              <a:solidFill>
                <a:schemeClr val="lt1"/>
              </a:solidFill>
              <a:effectLst/>
              <a:latin typeface="+mn-lt"/>
              <a:ea typeface="+mn-ea"/>
              <a:cs typeface="+mn-cs"/>
            </a:rPr>
            <a:t>Zurück zur Vorbereitung (Wiederholung)</a:t>
          </a:r>
          <a:endParaRPr lang="en-GB">
            <a:effectLst/>
          </a:endParaRPr>
        </a:p>
      </xdr:txBody>
    </xdr:sp>
    <xdr:clientData/>
  </xdr:twoCellAnchor>
  <xdr:twoCellAnchor>
    <xdr:from>
      <xdr:col>3</xdr:col>
      <xdr:colOff>3093589</xdr:colOff>
      <xdr:row>1</xdr:row>
      <xdr:rowOff>22678</xdr:rowOff>
    </xdr:from>
    <xdr:to>
      <xdr:col>5</xdr:col>
      <xdr:colOff>808478</xdr:colOff>
      <xdr:row>3</xdr:row>
      <xdr:rowOff>161993</xdr:rowOff>
    </xdr:to>
    <xdr:sp macro="" textlink="">
      <xdr:nvSpPr>
        <xdr:cNvPr id="4" name="Rechteck 3">
          <a:hlinkClick xmlns:r="http://schemas.openxmlformats.org/officeDocument/2006/relationships" r:id="rId3"/>
          <a:extLst>
            <a:ext uri="{FF2B5EF4-FFF2-40B4-BE49-F238E27FC236}">
              <a16:creationId xmlns:a16="http://schemas.microsoft.com/office/drawing/2014/main" id="{00000000-0008-0000-1300-000004000000}"/>
            </a:ext>
          </a:extLst>
        </xdr:cNvPr>
        <xdr:cNvSpPr/>
      </xdr:nvSpPr>
      <xdr:spPr>
        <a:xfrm>
          <a:off x="6417814" y="213178"/>
          <a:ext cx="2744089" cy="520315"/>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100">
              <a:solidFill>
                <a:schemeClr val="lt1"/>
              </a:solidFill>
              <a:effectLst/>
              <a:latin typeface="+mn-lt"/>
              <a:ea typeface="+mn-ea"/>
              <a:cs typeface="+mn-cs"/>
            </a:rPr>
            <a:t>Weiter mit der Nachbereitung (Wiederholung)</a:t>
          </a:r>
          <a:endParaRPr lang="en-GB">
            <a:effectLst/>
          </a:endParaRPr>
        </a:p>
      </xdr:txBody>
    </xdr:sp>
    <xdr:clientData/>
  </xdr:twoCellAnchor>
  <mc:AlternateContent xmlns:mc="http://schemas.openxmlformats.org/markup-compatibility/2006">
    <mc:Choice xmlns:a14="http://schemas.microsoft.com/office/drawing/2010/main" Requires="a14">
      <xdr:twoCellAnchor editAs="oneCell">
        <xdr:from>
          <xdr:col>5</xdr:col>
          <xdr:colOff>990600</xdr:colOff>
          <xdr:row>0</xdr:row>
          <xdr:rowOff>139700</xdr:rowOff>
        </xdr:from>
        <xdr:to>
          <xdr:col>6</xdr:col>
          <xdr:colOff>381000</xdr:colOff>
          <xdr:row>6</xdr:row>
          <xdr:rowOff>190500</xdr:rowOff>
        </xdr:to>
        <xdr:sp macro="" textlink="">
          <xdr:nvSpPr>
            <xdr:cNvPr id="17409" name="Object 1" hidden="1">
              <a:extLst>
                <a:ext uri="{63B3BB69-23CF-44E3-9099-C40C66FF867C}">
                  <a14:compatExt spid="_x0000_s17409"/>
                </a:ext>
                <a:ext uri="{FF2B5EF4-FFF2-40B4-BE49-F238E27FC236}">
                  <a16:creationId xmlns:a16="http://schemas.microsoft.com/office/drawing/2014/main" id="{00000000-0008-0000-1300-00000144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1</xdr:col>
      <xdr:colOff>34019</xdr:colOff>
      <xdr:row>1</xdr:row>
      <xdr:rowOff>22678</xdr:rowOff>
    </xdr:from>
    <xdr:to>
      <xdr:col>2</xdr:col>
      <xdr:colOff>2705554</xdr:colOff>
      <xdr:row>3</xdr:row>
      <xdr:rowOff>158750</xdr:rowOff>
    </xdr:to>
    <xdr:sp macro="" textlink="">
      <xdr:nvSpPr>
        <xdr:cNvPr id="2" name="Rechteck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310244" y="213178"/>
          <a:ext cx="3004910" cy="517072"/>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Zurück zur Startseite </a:t>
          </a:r>
        </a:p>
        <a:p>
          <a:pPr algn="ctr"/>
          <a:r>
            <a:rPr lang="en-GB" sz="1100"/>
            <a:t>zum operativen Einkäufer (Wiederholung)</a:t>
          </a:r>
        </a:p>
      </xdr:txBody>
    </xdr:sp>
    <xdr:clientData/>
  </xdr:twoCellAnchor>
  <xdr:twoCellAnchor>
    <xdr:from>
      <xdr:col>3</xdr:col>
      <xdr:colOff>48954</xdr:colOff>
      <xdr:row>1</xdr:row>
      <xdr:rowOff>22678</xdr:rowOff>
    </xdr:from>
    <xdr:to>
      <xdr:col>3</xdr:col>
      <xdr:colOff>3039227</xdr:colOff>
      <xdr:row>3</xdr:row>
      <xdr:rowOff>161993</xdr:rowOff>
    </xdr:to>
    <xdr:sp macro="" textlink="">
      <xdr:nvSpPr>
        <xdr:cNvPr id="3" name="Rechteck 2">
          <a:hlinkClick xmlns:r="http://schemas.openxmlformats.org/officeDocument/2006/relationships" r:id="rId2"/>
          <a:extLst>
            <a:ext uri="{FF2B5EF4-FFF2-40B4-BE49-F238E27FC236}">
              <a16:creationId xmlns:a16="http://schemas.microsoft.com/office/drawing/2014/main" id="{00000000-0008-0000-1400-000003000000}"/>
            </a:ext>
          </a:extLst>
        </xdr:cNvPr>
        <xdr:cNvSpPr/>
      </xdr:nvSpPr>
      <xdr:spPr>
        <a:xfrm>
          <a:off x="3363654" y="213178"/>
          <a:ext cx="2990273" cy="520315"/>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100">
              <a:solidFill>
                <a:schemeClr val="lt1"/>
              </a:solidFill>
              <a:effectLst/>
              <a:latin typeface="+mn-lt"/>
              <a:ea typeface="+mn-ea"/>
              <a:cs typeface="+mn-cs"/>
            </a:rPr>
            <a:t>Zurück zur Durchführung (Wiederholung)</a:t>
          </a:r>
          <a:endParaRPr lang="en-GB">
            <a:effectLst/>
          </a:endParaRPr>
        </a:p>
      </xdr:txBody>
    </xdr:sp>
    <xdr:clientData/>
  </xdr:twoCellAnchor>
  <xdr:twoCellAnchor>
    <xdr:from>
      <xdr:col>3</xdr:col>
      <xdr:colOff>3093589</xdr:colOff>
      <xdr:row>1</xdr:row>
      <xdr:rowOff>22678</xdr:rowOff>
    </xdr:from>
    <xdr:to>
      <xdr:col>5</xdr:col>
      <xdr:colOff>808478</xdr:colOff>
      <xdr:row>3</xdr:row>
      <xdr:rowOff>161993</xdr:rowOff>
    </xdr:to>
    <xdr:sp macro="" textlink="">
      <xdr:nvSpPr>
        <xdr:cNvPr id="4" name="Rechteck 3">
          <a:hlinkClick xmlns:r="http://schemas.openxmlformats.org/officeDocument/2006/relationships" r:id="rId3"/>
          <a:extLst>
            <a:ext uri="{FF2B5EF4-FFF2-40B4-BE49-F238E27FC236}">
              <a16:creationId xmlns:a16="http://schemas.microsoft.com/office/drawing/2014/main" id="{00000000-0008-0000-1400-000004000000}"/>
            </a:ext>
          </a:extLst>
        </xdr:cNvPr>
        <xdr:cNvSpPr/>
      </xdr:nvSpPr>
      <xdr:spPr>
        <a:xfrm>
          <a:off x="6408289" y="213178"/>
          <a:ext cx="2744089" cy="520315"/>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100">
              <a:solidFill>
                <a:schemeClr val="lt1"/>
              </a:solidFill>
              <a:effectLst/>
              <a:latin typeface="+mn-lt"/>
              <a:ea typeface="+mn-ea"/>
              <a:cs typeface="+mn-cs"/>
            </a:rPr>
            <a:t>Weiter zur Gesamtübersicht (Wiederholung)</a:t>
          </a:r>
          <a:endParaRPr lang="en-GB">
            <a:effectLst/>
          </a:endParaRPr>
        </a:p>
      </xdr:txBody>
    </xdr:sp>
    <xdr:clientData/>
  </xdr:twoCellAnchor>
  <mc:AlternateContent xmlns:mc="http://schemas.openxmlformats.org/markup-compatibility/2006">
    <mc:Choice xmlns:a14="http://schemas.microsoft.com/office/drawing/2010/main" Requires="a14">
      <xdr:twoCellAnchor editAs="oneCell">
        <xdr:from>
          <xdr:col>5</xdr:col>
          <xdr:colOff>1016000</xdr:colOff>
          <xdr:row>0</xdr:row>
          <xdr:rowOff>76200</xdr:rowOff>
        </xdr:from>
        <xdr:to>
          <xdr:col>6</xdr:col>
          <xdr:colOff>419100</xdr:colOff>
          <xdr:row>6</xdr:row>
          <xdr:rowOff>127000</xdr:rowOff>
        </xdr:to>
        <xdr:sp macro="" textlink="">
          <xdr:nvSpPr>
            <xdr:cNvPr id="18433" name="Object 1" hidden="1">
              <a:extLst>
                <a:ext uri="{63B3BB69-23CF-44E3-9099-C40C66FF867C}">
                  <a14:compatExt spid="_x0000_s18433"/>
                </a:ext>
                <a:ext uri="{FF2B5EF4-FFF2-40B4-BE49-F238E27FC236}">
                  <a16:creationId xmlns:a16="http://schemas.microsoft.com/office/drawing/2014/main" id="{00000000-0008-0000-1400-00000148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1</xdr:col>
      <xdr:colOff>34019</xdr:colOff>
      <xdr:row>1</xdr:row>
      <xdr:rowOff>22678</xdr:rowOff>
    </xdr:from>
    <xdr:to>
      <xdr:col>2</xdr:col>
      <xdr:colOff>2705554</xdr:colOff>
      <xdr:row>3</xdr:row>
      <xdr:rowOff>158750</xdr:rowOff>
    </xdr:to>
    <xdr:sp macro="" textlink="">
      <xdr:nvSpPr>
        <xdr:cNvPr id="2" name="Rechteck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10244" y="213178"/>
          <a:ext cx="2976335" cy="517072"/>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Zurück zur Startseite </a:t>
          </a:r>
        </a:p>
        <a:p>
          <a:pPr algn="ctr"/>
          <a:r>
            <a:rPr lang="en-GB" sz="1100"/>
            <a:t>zum operativen Einkäufer (Neukauf)</a:t>
          </a:r>
        </a:p>
      </xdr:txBody>
    </xdr:sp>
    <xdr:clientData/>
  </xdr:twoCellAnchor>
  <mc:AlternateContent xmlns:mc="http://schemas.openxmlformats.org/markup-compatibility/2006">
    <mc:Choice xmlns:a14="http://schemas.microsoft.com/office/drawing/2010/main" Requires="a14">
      <xdr:twoCellAnchor editAs="oneCell">
        <xdr:from>
          <xdr:col>5</xdr:col>
          <xdr:colOff>1752600</xdr:colOff>
          <xdr:row>1</xdr:row>
          <xdr:rowOff>114300</xdr:rowOff>
        </xdr:from>
        <xdr:to>
          <xdr:col>5</xdr:col>
          <xdr:colOff>2705100</xdr:colOff>
          <xdr:row>7</xdr:row>
          <xdr:rowOff>165100</xdr:rowOff>
        </xdr:to>
        <xdr:sp macro="" textlink="">
          <xdr:nvSpPr>
            <xdr:cNvPr id="56321" name="Object 1" hidden="1">
              <a:extLst>
                <a:ext uri="{63B3BB69-23CF-44E3-9099-C40C66FF867C}">
                  <a14:compatExt spid="_x0000_s56321"/>
                </a:ext>
                <a:ext uri="{FF2B5EF4-FFF2-40B4-BE49-F238E27FC236}">
                  <a16:creationId xmlns:a16="http://schemas.microsoft.com/office/drawing/2014/main" id="{00000000-0008-0000-1500-000001DC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xdr:col>
      <xdr:colOff>33712</xdr:colOff>
      <xdr:row>1</xdr:row>
      <xdr:rowOff>18581</xdr:rowOff>
    </xdr:from>
    <xdr:to>
      <xdr:col>3</xdr:col>
      <xdr:colOff>1376</xdr:colOff>
      <xdr:row>3</xdr:row>
      <xdr:rowOff>154653</xdr:rowOff>
    </xdr:to>
    <xdr:sp macro="" textlink="">
      <xdr:nvSpPr>
        <xdr:cNvPr id="4" name="Rechteck 3">
          <a:hlinkClick xmlns:r="http://schemas.openxmlformats.org/officeDocument/2006/relationships" r:id="rId2"/>
          <a:extLst>
            <a:ext uri="{FF2B5EF4-FFF2-40B4-BE49-F238E27FC236}">
              <a16:creationId xmlns:a16="http://schemas.microsoft.com/office/drawing/2014/main" id="{00000000-0008-0000-1500-000004000000}"/>
            </a:ext>
          </a:extLst>
        </xdr:cNvPr>
        <xdr:cNvSpPr/>
      </xdr:nvSpPr>
      <xdr:spPr>
        <a:xfrm>
          <a:off x="309937" y="209081"/>
          <a:ext cx="2977564" cy="517072"/>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Zurück zur Startseite </a:t>
          </a:r>
        </a:p>
        <a:p>
          <a:pPr algn="ctr"/>
          <a:r>
            <a:rPr lang="en-GB" sz="1100"/>
            <a:t>zum operativen Einkäufer (Wiederholung)</a:t>
          </a:r>
        </a:p>
      </xdr:txBody>
    </xdr:sp>
    <xdr:clientData/>
  </xdr:twoCellAnchor>
  <xdr:twoCellAnchor>
    <xdr:from>
      <xdr:col>1</xdr:col>
      <xdr:colOff>0</xdr:colOff>
      <xdr:row>15</xdr:row>
      <xdr:rowOff>30727</xdr:rowOff>
    </xdr:from>
    <xdr:to>
      <xdr:col>2</xdr:col>
      <xdr:colOff>1505565</xdr:colOff>
      <xdr:row>16</xdr:row>
      <xdr:rowOff>122904</xdr:rowOff>
    </xdr:to>
    <xdr:sp macro="" textlink="">
      <xdr:nvSpPr>
        <xdr:cNvPr id="5" name="Rechteck 4">
          <a:hlinkClick xmlns:r="http://schemas.openxmlformats.org/officeDocument/2006/relationships" r:id="rId3"/>
          <a:extLst>
            <a:ext uri="{FF2B5EF4-FFF2-40B4-BE49-F238E27FC236}">
              <a16:creationId xmlns:a16="http://schemas.microsoft.com/office/drawing/2014/main" id="{00000000-0008-0000-1500-000005000000}"/>
            </a:ext>
          </a:extLst>
        </xdr:cNvPr>
        <xdr:cNvSpPr/>
      </xdr:nvSpPr>
      <xdr:spPr>
        <a:xfrm>
          <a:off x="276225" y="3269227"/>
          <a:ext cx="1810365" cy="282677"/>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Zur Auswahl der CPV-Codes</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8081</xdr:colOff>
      <xdr:row>31</xdr:row>
      <xdr:rowOff>242558</xdr:rowOff>
    </xdr:from>
    <xdr:to>
      <xdr:col>5</xdr:col>
      <xdr:colOff>1869446</xdr:colOff>
      <xdr:row>31</xdr:row>
      <xdr:rowOff>741487</xdr:rowOff>
    </xdr:to>
    <xdr:sp macro="" textlink="">
      <xdr:nvSpPr>
        <xdr:cNvPr id="3" name="Rechteck 2">
          <a:hlinkClick xmlns:r="http://schemas.openxmlformats.org/officeDocument/2006/relationships" r:id="rId1"/>
          <a:extLst>
            <a:ext uri="{FF2B5EF4-FFF2-40B4-BE49-F238E27FC236}">
              <a16:creationId xmlns:a16="http://schemas.microsoft.com/office/drawing/2014/main" id="{00000000-0008-0000-1600-000003000000}"/>
            </a:ext>
          </a:extLst>
        </xdr:cNvPr>
        <xdr:cNvSpPr/>
      </xdr:nvSpPr>
      <xdr:spPr>
        <a:xfrm>
          <a:off x="9733106" y="7443458"/>
          <a:ext cx="1861365" cy="498929"/>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Ökologische Anforderungen</a:t>
          </a:r>
        </a:p>
      </xdr:txBody>
    </xdr:sp>
    <xdr:clientData/>
  </xdr:twoCellAnchor>
  <xdr:twoCellAnchor>
    <xdr:from>
      <xdr:col>5</xdr:col>
      <xdr:colOff>8081</xdr:colOff>
      <xdr:row>32</xdr:row>
      <xdr:rowOff>243676</xdr:rowOff>
    </xdr:from>
    <xdr:to>
      <xdr:col>5</xdr:col>
      <xdr:colOff>1869446</xdr:colOff>
      <xdr:row>32</xdr:row>
      <xdr:rowOff>742605</xdr:rowOff>
    </xdr:to>
    <xdr:sp macro="" textlink="">
      <xdr:nvSpPr>
        <xdr:cNvPr id="4" name="Rechteck 3">
          <a:hlinkClick xmlns:r="http://schemas.openxmlformats.org/officeDocument/2006/relationships" r:id="rId2"/>
          <a:extLst>
            <a:ext uri="{FF2B5EF4-FFF2-40B4-BE49-F238E27FC236}">
              <a16:creationId xmlns:a16="http://schemas.microsoft.com/office/drawing/2014/main" id="{00000000-0008-0000-1600-000004000000}"/>
            </a:ext>
          </a:extLst>
        </xdr:cNvPr>
        <xdr:cNvSpPr/>
      </xdr:nvSpPr>
      <xdr:spPr>
        <a:xfrm>
          <a:off x="9733106" y="8454226"/>
          <a:ext cx="1861365" cy="498929"/>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Soziale Anforderungen</a:t>
          </a:r>
        </a:p>
      </xdr:txBody>
    </xdr:sp>
    <xdr:clientData/>
  </xdr:twoCellAnchor>
  <xdr:twoCellAnchor>
    <xdr:from>
      <xdr:col>5</xdr:col>
      <xdr:colOff>8081</xdr:colOff>
      <xdr:row>33</xdr:row>
      <xdr:rowOff>244795</xdr:rowOff>
    </xdr:from>
    <xdr:to>
      <xdr:col>5</xdr:col>
      <xdr:colOff>1869446</xdr:colOff>
      <xdr:row>33</xdr:row>
      <xdr:rowOff>743724</xdr:rowOff>
    </xdr:to>
    <xdr:sp macro="" textlink="">
      <xdr:nvSpPr>
        <xdr:cNvPr id="5" name="Rechteck 4">
          <a:hlinkClick xmlns:r="http://schemas.openxmlformats.org/officeDocument/2006/relationships" r:id="rId3"/>
          <a:extLst>
            <a:ext uri="{FF2B5EF4-FFF2-40B4-BE49-F238E27FC236}">
              <a16:creationId xmlns:a16="http://schemas.microsoft.com/office/drawing/2014/main" id="{00000000-0008-0000-1600-000005000000}"/>
            </a:ext>
          </a:extLst>
        </xdr:cNvPr>
        <xdr:cNvSpPr/>
      </xdr:nvSpPr>
      <xdr:spPr>
        <a:xfrm>
          <a:off x="9733106" y="9464995"/>
          <a:ext cx="1861365" cy="498929"/>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Leistungsfähigkeit der eigenen Organisation</a:t>
          </a:r>
        </a:p>
      </xdr:txBody>
    </xdr:sp>
    <xdr:clientData/>
  </xdr:twoCellAnchor>
  <xdr:twoCellAnchor>
    <xdr:from>
      <xdr:col>5</xdr:col>
      <xdr:colOff>8081</xdr:colOff>
      <xdr:row>34</xdr:row>
      <xdr:rowOff>245914</xdr:rowOff>
    </xdr:from>
    <xdr:to>
      <xdr:col>5</xdr:col>
      <xdr:colOff>1869446</xdr:colOff>
      <xdr:row>34</xdr:row>
      <xdr:rowOff>744843</xdr:rowOff>
    </xdr:to>
    <xdr:sp macro="" textlink="">
      <xdr:nvSpPr>
        <xdr:cNvPr id="6" name="Rechteck 5">
          <a:hlinkClick xmlns:r="http://schemas.openxmlformats.org/officeDocument/2006/relationships" r:id="rId4"/>
          <a:extLst>
            <a:ext uri="{FF2B5EF4-FFF2-40B4-BE49-F238E27FC236}">
              <a16:creationId xmlns:a16="http://schemas.microsoft.com/office/drawing/2014/main" id="{00000000-0008-0000-1600-000006000000}"/>
            </a:ext>
          </a:extLst>
        </xdr:cNvPr>
        <xdr:cNvSpPr/>
      </xdr:nvSpPr>
      <xdr:spPr>
        <a:xfrm>
          <a:off x="9733106" y="10475764"/>
          <a:ext cx="1861365" cy="498929"/>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Leistungsfähigkeit des Beschaffungsmarktes</a:t>
          </a:r>
        </a:p>
      </xdr:txBody>
    </xdr:sp>
    <xdr:clientData/>
  </xdr:twoCellAnchor>
  <xdr:twoCellAnchor>
    <xdr:from>
      <xdr:col>0</xdr:col>
      <xdr:colOff>260958</xdr:colOff>
      <xdr:row>1</xdr:row>
      <xdr:rowOff>0</xdr:rowOff>
    </xdr:from>
    <xdr:to>
      <xdr:col>2</xdr:col>
      <xdr:colOff>2709932</xdr:colOff>
      <xdr:row>3</xdr:row>
      <xdr:rowOff>127698</xdr:rowOff>
    </xdr:to>
    <xdr:sp macro="" textlink="">
      <xdr:nvSpPr>
        <xdr:cNvPr id="7" name="Rechteck 6">
          <a:hlinkClick xmlns:r="http://schemas.openxmlformats.org/officeDocument/2006/relationships" r:id="rId5"/>
          <a:extLst>
            <a:ext uri="{FF2B5EF4-FFF2-40B4-BE49-F238E27FC236}">
              <a16:creationId xmlns:a16="http://schemas.microsoft.com/office/drawing/2014/main" id="{00000000-0008-0000-1600-000007000000}"/>
            </a:ext>
          </a:extLst>
        </xdr:cNvPr>
        <xdr:cNvSpPr/>
      </xdr:nvSpPr>
      <xdr:spPr>
        <a:xfrm>
          <a:off x="260958" y="190500"/>
          <a:ext cx="2963324" cy="508698"/>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Zurück zur Rollenauswahl</a:t>
          </a:r>
        </a:p>
      </xdr:txBody>
    </xdr:sp>
    <xdr:clientData/>
  </xdr:twoCellAnchor>
  <xdr:twoCellAnchor>
    <xdr:from>
      <xdr:col>5</xdr:col>
      <xdr:colOff>8081</xdr:colOff>
      <xdr:row>30</xdr:row>
      <xdr:rowOff>247032</xdr:rowOff>
    </xdr:from>
    <xdr:to>
      <xdr:col>5</xdr:col>
      <xdr:colOff>1869446</xdr:colOff>
      <xdr:row>30</xdr:row>
      <xdr:rowOff>745961</xdr:rowOff>
    </xdr:to>
    <xdr:sp macro="" textlink="">
      <xdr:nvSpPr>
        <xdr:cNvPr id="8" name="Rechteck 7">
          <a:hlinkClick xmlns:r="http://schemas.openxmlformats.org/officeDocument/2006/relationships" r:id="rId6"/>
          <a:extLst>
            <a:ext uri="{FF2B5EF4-FFF2-40B4-BE49-F238E27FC236}">
              <a16:creationId xmlns:a16="http://schemas.microsoft.com/office/drawing/2014/main" id="{00000000-0008-0000-1600-000008000000}"/>
            </a:ext>
          </a:extLst>
        </xdr:cNvPr>
        <xdr:cNvSpPr/>
      </xdr:nvSpPr>
      <xdr:spPr>
        <a:xfrm>
          <a:off x="9733106" y="11486532"/>
          <a:ext cx="1861365" cy="498929"/>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Bedarfsplanung</a:t>
          </a:r>
          <a:r>
            <a:rPr lang="en-GB" sz="1100" baseline="0"/>
            <a:t> / Bedarfsmanagement</a:t>
          </a:r>
          <a:endParaRPr lang="en-GB" sz="1100"/>
        </a:p>
      </xdr:txBody>
    </xdr:sp>
    <xdr:clientData/>
  </xdr:twoCellAnchor>
  <xdr:twoCellAnchor>
    <xdr:from>
      <xdr:col>5</xdr:col>
      <xdr:colOff>8081</xdr:colOff>
      <xdr:row>35</xdr:row>
      <xdr:rowOff>248151</xdr:rowOff>
    </xdr:from>
    <xdr:to>
      <xdr:col>5</xdr:col>
      <xdr:colOff>1869446</xdr:colOff>
      <xdr:row>35</xdr:row>
      <xdr:rowOff>747080</xdr:rowOff>
    </xdr:to>
    <xdr:sp macro="" textlink="">
      <xdr:nvSpPr>
        <xdr:cNvPr id="9" name="Rechteck 8">
          <a:hlinkClick xmlns:r="http://schemas.openxmlformats.org/officeDocument/2006/relationships" r:id="rId7"/>
          <a:extLst>
            <a:ext uri="{FF2B5EF4-FFF2-40B4-BE49-F238E27FC236}">
              <a16:creationId xmlns:a16="http://schemas.microsoft.com/office/drawing/2014/main" id="{00000000-0008-0000-1600-000009000000}"/>
            </a:ext>
          </a:extLst>
        </xdr:cNvPr>
        <xdr:cNvSpPr/>
      </xdr:nvSpPr>
      <xdr:spPr>
        <a:xfrm>
          <a:off x="9733106" y="12497301"/>
          <a:ext cx="1861365" cy="498929"/>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Implementierung und Nachverfolgung</a:t>
          </a:r>
        </a:p>
      </xdr:txBody>
    </xdr:sp>
    <xdr:clientData/>
  </xdr:twoCellAnchor>
  <xdr:twoCellAnchor>
    <xdr:from>
      <xdr:col>5</xdr:col>
      <xdr:colOff>8081</xdr:colOff>
      <xdr:row>37</xdr:row>
      <xdr:rowOff>238995</xdr:rowOff>
    </xdr:from>
    <xdr:to>
      <xdr:col>5</xdr:col>
      <xdr:colOff>1869446</xdr:colOff>
      <xdr:row>37</xdr:row>
      <xdr:rowOff>779319</xdr:rowOff>
    </xdr:to>
    <xdr:sp macro="" textlink="">
      <xdr:nvSpPr>
        <xdr:cNvPr id="11" name="Rechteck 10">
          <a:hlinkClick xmlns:r="http://schemas.openxmlformats.org/officeDocument/2006/relationships" r:id="rId8"/>
          <a:extLst>
            <a:ext uri="{FF2B5EF4-FFF2-40B4-BE49-F238E27FC236}">
              <a16:creationId xmlns:a16="http://schemas.microsoft.com/office/drawing/2014/main" id="{00000000-0008-0000-1600-00000B000000}"/>
            </a:ext>
          </a:extLst>
        </xdr:cNvPr>
        <xdr:cNvSpPr/>
      </xdr:nvSpPr>
      <xdr:spPr>
        <a:xfrm>
          <a:off x="9733106" y="14669370"/>
          <a:ext cx="1861365" cy="540324"/>
        </a:xfrm>
        <a:prstGeom prst="rect">
          <a:avLst/>
        </a:prstGeom>
        <a:solidFill>
          <a:srgbClr val="C0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Warengruppensteckbrief</a:t>
          </a:r>
        </a:p>
      </xdr:txBody>
    </xdr:sp>
    <xdr:clientData/>
  </xdr:twoCellAnchor>
  <mc:AlternateContent xmlns:mc="http://schemas.openxmlformats.org/markup-compatibility/2006">
    <mc:Choice xmlns:a14="http://schemas.microsoft.com/office/drawing/2010/main" Requires="a14">
      <xdr:twoCellAnchor editAs="oneCell">
        <xdr:from>
          <xdr:col>5</xdr:col>
          <xdr:colOff>673100</xdr:colOff>
          <xdr:row>0</xdr:row>
          <xdr:rowOff>190500</xdr:rowOff>
        </xdr:from>
        <xdr:to>
          <xdr:col>5</xdr:col>
          <xdr:colOff>1816100</xdr:colOff>
          <xdr:row>7</xdr:row>
          <xdr:rowOff>101600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1600-00000288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1</xdr:col>
      <xdr:colOff>34019</xdr:colOff>
      <xdr:row>1</xdr:row>
      <xdr:rowOff>22678</xdr:rowOff>
    </xdr:from>
    <xdr:to>
      <xdr:col>3</xdr:col>
      <xdr:colOff>6804</xdr:colOff>
      <xdr:row>3</xdr:row>
      <xdr:rowOff>158750</xdr:rowOff>
    </xdr:to>
    <xdr:sp macro="" textlink="">
      <xdr:nvSpPr>
        <xdr:cNvPr id="2" name="Rechteck 1">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310244" y="213178"/>
          <a:ext cx="2992210" cy="517072"/>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Zurück zur Startseite </a:t>
          </a:r>
        </a:p>
        <a:p>
          <a:pPr algn="ctr"/>
          <a:r>
            <a:rPr lang="en-GB" sz="1100"/>
            <a:t>zum strategischen Einkäufer</a:t>
          </a:r>
        </a:p>
      </xdr:txBody>
    </xdr:sp>
    <xdr:clientData/>
  </xdr:twoCellAnchor>
  <xdr:twoCellAnchor>
    <xdr:from>
      <xdr:col>3</xdr:col>
      <xdr:colOff>32327</xdr:colOff>
      <xdr:row>1</xdr:row>
      <xdr:rowOff>22678</xdr:rowOff>
    </xdr:from>
    <xdr:to>
      <xdr:col>3</xdr:col>
      <xdr:colOff>3022600</xdr:colOff>
      <xdr:row>3</xdr:row>
      <xdr:rowOff>161993</xdr:rowOff>
    </xdr:to>
    <xdr:sp macro="" textlink="">
      <xdr:nvSpPr>
        <xdr:cNvPr id="3" name="Rechteck 2">
          <a:hlinkClick xmlns:r="http://schemas.openxmlformats.org/officeDocument/2006/relationships" r:id="rId2"/>
          <a:extLst>
            <a:ext uri="{FF2B5EF4-FFF2-40B4-BE49-F238E27FC236}">
              <a16:creationId xmlns:a16="http://schemas.microsoft.com/office/drawing/2014/main" id="{00000000-0008-0000-1700-000003000000}"/>
            </a:ext>
          </a:extLst>
        </xdr:cNvPr>
        <xdr:cNvSpPr/>
      </xdr:nvSpPr>
      <xdr:spPr>
        <a:xfrm>
          <a:off x="3327977" y="213178"/>
          <a:ext cx="2990273" cy="520315"/>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Weiter zu</a:t>
          </a:r>
          <a:r>
            <a:rPr lang="en-GB" sz="1100" baseline="0"/>
            <a:t> ökologischen Anforderungen</a:t>
          </a:r>
          <a:endParaRPr lang="en-GB" sz="1100"/>
        </a:p>
      </xdr:txBody>
    </xdr:sp>
    <xdr:clientData/>
  </xdr:twoCellAnchor>
  <mc:AlternateContent xmlns:mc="http://schemas.openxmlformats.org/markup-compatibility/2006">
    <mc:Choice xmlns:a14="http://schemas.microsoft.com/office/drawing/2010/main" Requires="a14">
      <xdr:twoCellAnchor editAs="oneCell">
        <xdr:from>
          <xdr:col>3</xdr:col>
          <xdr:colOff>3238500</xdr:colOff>
          <xdr:row>0</xdr:row>
          <xdr:rowOff>114300</xdr:rowOff>
        </xdr:from>
        <xdr:to>
          <xdr:col>4</xdr:col>
          <xdr:colOff>571500</xdr:colOff>
          <xdr:row>5</xdr:row>
          <xdr:rowOff>165100</xdr:rowOff>
        </xdr:to>
        <xdr:sp macro="" textlink="">
          <xdr:nvSpPr>
            <xdr:cNvPr id="66562" name="Object 2" hidden="1">
              <a:extLst>
                <a:ext uri="{63B3BB69-23CF-44E3-9099-C40C66FF867C}">
                  <a14:compatExt spid="_x0000_s66562"/>
                </a:ext>
                <a:ext uri="{FF2B5EF4-FFF2-40B4-BE49-F238E27FC236}">
                  <a16:creationId xmlns:a16="http://schemas.microsoft.com/office/drawing/2014/main" id="{00000000-0008-0000-1700-0000020401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xdr:from>
      <xdr:col>1</xdr:col>
      <xdr:colOff>34019</xdr:colOff>
      <xdr:row>1</xdr:row>
      <xdr:rowOff>22678</xdr:rowOff>
    </xdr:from>
    <xdr:to>
      <xdr:col>2</xdr:col>
      <xdr:colOff>2705554</xdr:colOff>
      <xdr:row>3</xdr:row>
      <xdr:rowOff>158750</xdr:rowOff>
    </xdr:to>
    <xdr:sp macro="" textlink="">
      <xdr:nvSpPr>
        <xdr:cNvPr id="2" name="Rechteck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310244" y="213178"/>
          <a:ext cx="2871560" cy="517072"/>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Zurück zur Startseite </a:t>
          </a:r>
        </a:p>
        <a:p>
          <a:pPr algn="ctr"/>
          <a:r>
            <a:rPr lang="en-GB" sz="1100"/>
            <a:t>zum strategischen</a:t>
          </a:r>
          <a:r>
            <a:rPr lang="en-GB" sz="1100" baseline="0"/>
            <a:t> Einkäufer</a:t>
          </a:r>
          <a:endParaRPr lang="en-GB" sz="1100"/>
        </a:p>
      </xdr:txBody>
    </xdr:sp>
    <xdr:clientData/>
  </xdr:twoCellAnchor>
  <xdr:twoCellAnchor>
    <xdr:from>
      <xdr:col>3</xdr:col>
      <xdr:colOff>48954</xdr:colOff>
      <xdr:row>1</xdr:row>
      <xdr:rowOff>22678</xdr:rowOff>
    </xdr:from>
    <xdr:to>
      <xdr:col>3</xdr:col>
      <xdr:colOff>3039227</xdr:colOff>
      <xdr:row>3</xdr:row>
      <xdr:rowOff>161993</xdr:rowOff>
    </xdr:to>
    <xdr:sp macro="" textlink="">
      <xdr:nvSpPr>
        <xdr:cNvPr id="3" name="Rechteck 2">
          <a:hlinkClick xmlns:r="http://schemas.openxmlformats.org/officeDocument/2006/relationships" r:id="rId2"/>
          <a:extLst>
            <a:ext uri="{FF2B5EF4-FFF2-40B4-BE49-F238E27FC236}">
              <a16:creationId xmlns:a16="http://schemas.microsoft.com/office/drawing/2014/main" id="{00000000-0008-0000-1800-000003000000}"/>
            </a:ext>
          </a:extLst>
        </xdr:cNvPr>
        <xdr:cNvSpPr/>
      </xdr:nvSpPr>
      <xdr:spPr>
        <a:xfrm>
          <a:off x="3230304" y="213178"/>
          <a:ext cx="2990273" cy="520315"/>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100">
              <a:solidFill>
                <a:schemeClr val="lt1"/>
              </a:solidFill>
              <a:effectLst/>
              <a:latin typeface="+mn-lt"/>
              <a:ea typeface="+mn-ea"/>
              <a:cs typeface="+mn-cs"/>
            </a:rPr>
            <a:t>Weiter mit dem</a:t>
          </a:r>
          <a:r>
            <a:rPr lang="en-GB" sz="1100" baseline="0">
              <a:solidFill>
                <a:schemeClr val="lt1"/>
              </a:solidFill>
              <a:effectLst/>
              <a:latin typeface="+mn-lt"/>
              <a:ea typeface="+mn-ea"/>
              <a:cs typeface="+mn-cs"/>
            </a:rPr>
            <a:t> Anforderungsprofil zur sozialen Nachhaltigkeit</a:t>
          </a:r>
          <a:endParaRPr lang="en-GB">
            <a:effectLst/>
          </a:endParaRPr>
        </a:p>
      </xdr:txBody>
    </xdr:sp>
    <xdr:clientData/>
  </xdr:twoCellAnchor>
  <mc:AlternateContent xmlns:mc="http://schemas.openxmlformats.org/markup-compatibility/2006">
    <mc:Choice xmlns:a14="http://schemas.microsoft.com/office/drawing/2010/main" Requires="a14">
      <xdr:twoCellAnchor editAs="oneCell">
        <xdr:from>
          <xdr:col>3</xdr:col>
          <xdr:colOff>3276600</xdr:colOff>
          <xdr:row>0</xdr:row>
          <xdr:rowOff>114300</xdr:rowOff>
        </xdr:from>
        <xdr:to>
          <xdr:col>4</xdr:col>
          <xdr:colOff>596900</xdr:colOff>
          <xdr:row>5</xdr:row>
          <xdr:rowOff>165100</xdr:rowOff>
        </xdr:to>
        <xdr:sp macro="" textlink="">
          <xdr:nvSpPr>
            <xdr:cNvPr id="59396" name="Object 4" hidden="1">
              <a:extLst>
                <a:ext uri="{63B3BB69-23CF-44E3-9099-C40C66FF867C}">
                  <a14:compatExt spid="_x0000_s59396"/>
                </a:ext>
                <a:ext uri="{FF2B5EF4-FFF2-40B4-BE49-F238E27FC236}">
                  <a16:creationId xmlns:a16="http://schemas.microsoft.com/office/drawing/2014/main" id="{00000000-0008-0000-1800-000004E8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1</xdr:col>
      <xdr:colOff>34019</xdr:colOff>
      <xdr:row>1</xdr:row>
      <xdr:rowOff>25921</xdr:rowOff>
    </xdr:from>
    <xdr:to>
      <xdr:col>2</xdr:col>
      <xdr:colOff>2705554</xdr:colOff>
      <xdr:row>3</xdr:row>
      <xdr:rowOff>161993</xdr:rowOff>
    </xdr:to>
    <xdr:sp macro="" textlink="">
      <xdr:nvSpPr>
        <xdr:cNvPr id="2" name="Rechteck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303594" y="223610"/>
          <a:ext cx="2869224" cy="531449"/>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Zurück zur Startseite </a:t>
          </a:r>
        </a:p>
        <a:p>
          <a:pPr algn="ctr"/>
          <a:r>
            <a:rPr lang="en-GB" sz="1100"/>
            <a:t>zum strategischen</a:t>
          </a:r>
          <a:r>
            <a:rPr lang="en-GB" sz="1100" baseline="0"/>
            <a:t> Einkäufer</a:t>
          </a:r>
          <a:endParaRPr lang="en-GB" sz="1100"/>
        </a:p>
      </xdr:txBody>
    </xdr:sp>
    <xdr:clientData/>
  </xdr:twoCellAnchor>
  <xdr:twoCellAnchor>
    <xdr:from>
      <xdr:col>3</xdr:col>
      <xdr:colOff>48954</xdr:colOff>
      <xdr:row>1</xdr:row>
      <xdr:rowOff>22678</xdr:rowOff>
    </xdr:from>
    <xdr:to>
      <xdr:col>3</xdr:col>
      <xdr:colOff>3039227</xdr:colOff>
      <xdr:row>3</xdr:row>
      <xdr:rowOff>161993</xdr:rowOff>
    </xdr:to>
    <xdr:sp macro="" textlink="">
      <xdr:nvSpPr>
        <xdr:cNvPr id="3" name="Rechteck 2">
          <a:hlinkClick xmlns:r="http://schemas.openxmlformats.org/officeDocument/2006/relationships" r:id="rId2"/>
          <a:extLst>
            <a:ext uri="{FF2B5EF4-FFF2-40B4-BE49-F238E27FC236}">
              <a16:creationId xmlns:a16="http://schemas.microsoft.com/office/drawing/2014/main" id="{00000000-0008-0000-1900-000003000000}"/>
            </a:ext>
          </a:extLst>
        </xdr:cNvPr>
        <xdr:cNvSpPr/>
      </xdr:nvSpPr>
      <xdr:spPr>
        <a:xfrm>
          <a:off x="3229945" y="220367"/>
          <a:ext cx="2990273" cy="534692"/>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100">
              <a:solidFill>
                <a:schemeClr val="lt1"/>
              </a:solidFill>
              <a:effectLst/>
              <a:latin typeface="+mn-lt"/>
              <a:ea typeface="+mn-ea"/>
              <a:cs typeface="+mn-cs"/>
            </a:rPr>
            <a:t>Zurück zum </a:t>
          </a:r>
          <a:r>
            <a:rPr lang="en-GB" sz="1100" baseline="0">
              <a:solidFill>
                <a:schemeClr val="lt1"/>
              </a:solidFill>
              <a:effectLst/>
              <a:latin typeface="+mn-lt"/>
              <a:ea typeface="+mn-ea"/>
              <a:cs typeface="+mn-cs"/>
            </a:rPr>
            <a:t>Anforderungsprofil zur ökologischen Nachhaltigkeit</a:t>
          </a:r>
          <a:endParaRPr lang="en-GB">
            <a:effectLst/>
          </a:endParaRPr>
        </a:p>
      </xdr:txBody>
    </xdr:sp>
    <xdr:clientData/>
  </xdr:twoCellAnchor>
  <xdr:twoCellAnchor>
    <xdr:from>
      <xdr:col>3</xdr:col>
      <xdr:colOff>3086530</xdr:colOff>
      <xdr:row>1</xdr:row>
      <xdr:rowOff>22678</xdr:rowOff>
    </xdr:from>
    <xdr:to>
      <xdr:col>5</xdr:col>
      <xdr:colOff>1044728</xdr:colOff>
      <xdr:row>3</xdr:row>
      <xdr:rowOff>161993</xdr:rowOff>
    </xdr:to>
    <xdr:sp macro="" textlink="">
      <xdr:nvSpPr>
        <xdr:cNvPr id="4" name="Rechteck 3">
          <a:hlinkClick xmlns:r="http://schemas.openxmlformats.org/officeDocument/2006/relationships" r:id="rId3"/>
          <a:extLst>
            <a:ext uri="{FF2B5EF4-FFF2-40B4-BE49-F238E27FC236}">
              <a16:creationId xmlns:a16="http://schemas.microsoft.com/office/drawing/2014/main" id="{00000000-0008-0000-1900-000004000000}"/>
            </a:ext>
          </a:extLst>
        </xdr:cNvPr>
        <xdr:cNvSpPr/>
      </xdr:nvSpPr>
      <xdr:spPr>
        <a:xfrm>
          <a:off x="6267521" y="220367"/>
          <a:ext cx="2990273" cy="534692"/>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100">
              <a:solidFill>
                <a:schemeClr val="lt1"/>
              </a:solidFill>
              <a:effectLst/>
              <a:latin typeface="+mn-lt"/>
              <a:ea typeface="+mn-ea"/>
              <a:cs typeface="+mn-cs"/>
            </a:rPr>
            <a:t>Weiter zur </a:t>
          </a:r>
          <a:r>
            <a:rPr lang="en-GB" sz="1100" baseline="0">
              <a:solidFill>
                <a:schemeClr val="lt1"/>
              </a:solidFill>
              <a:effectLst/>
              <a:latin typeface="+mn-lt"/>
              <a:ea typeface="+mn-ea"/>
              <a:cs typeface="+mn-cs"/>
            </a:rPr>
            <a:t> Leistungsfähigkeit Ihrer Organisation</a:t>
          </a:r>
          <a:endParaRPr lang="en-GB">
            <a:effectLst/>
          </a:endParaRPr>
        </a:p>
      </xdr:txBody>
    </xdr:sp>
    <xdr:clientData/>
  </xdr:twoCellAnchor>
  <mc:AlternateContent xmlns:mc="http://schemas.openxmlformats.org/markup-compatibility/2006">
    <mc:Choice xmlns:a14="http://schemas.microsoft.com/office/drawing/2010/main" Requires="a14">
      <xdr:twoCellAnchor editAs="oneCell">
        <xdr:from>
          <xdr:col>5</xdr:col>
          <xdr:colOff>1422400</xdr:colOff>
          <xdr:row>0</xdr:row>
          <xdr:rowOff>88900</xdr:rowOff>
        </xdr:from>
        <xdr:to>
          <xdr:col>6</xdr:col>
          <xdr:colOff>914400</xdr:colOff>
          <xdr:row>5</xdr:row>
          <xdr:rowOff>152400</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900-000001F0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xdr:from>
      <xdr:col>1</xdr:col>
      <xdr:colOff>34019</xdr:colOff>
      <xdr:row>1</xdr:row>
      <xdr:rowOff>25921</xdr:rowOff>
    </xdr:from>
    <xdr:to>
      <xdr:col>2</xdr:col>
      <xdr:colOff>2705554</xdr:colOff>
      <xdr:row>3</xdr:row>
      <xdr:rowOff>161993</xdr:rowOff>
    </xdr:to>
    <xdr:sp macro="" textlink="">
      <xdr:nvSpPr>
        <xdr:cNvPr id="2" name="Rechteck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310244" y="216421"/>
          <a:ext cx="2871560" cy="517072"/>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Zurück zur Startseite </a:t>
          </a:r>
        </a:p>
        <a:p>
          <a:pPr algn="ctr"/>
          <a:r>
            <a:rPr lang="en-GB" sz="1100"/>
            <a:t>zum strategischen</a:t>
          </a:r>
          <a:r>
            <a:rPr lang="en-GB" sz="1100" baseline="0"/>
            <a:t> Einkäufer</a:t>
          </a:r>
          <a:endParaRPr lang="en-GB" sz="1100"/>
        </a:p>
      </xdr:txBody>
    </xdr:sp>
    <xdr:clientData/>
  </xdr:twoCellAnchor>
  <xdr:twoCellAnchor>
    <xdr:from>
      <xdr:col>3</xdr:col>
      <xdr:colOff>48954</xdr:colOff>
      <xdr:row>1</xdr:row>
      <xdr:rowOff>22678</xdr:rowOff>
    </xdr:from>
    <xdr:to>
      <xdr:col>3</xdr:col>
      <xdr:colOff>3039227</xdr:colOff>
      <xdr:row>3</xdr:row>
      <xdr:rowOff>161993</xdr:rowOff>
    </xdr:to>
    <xdr:sp macro="" textlink="">
      <xdr:nvSpPr>
        <xdr:cNvPr id="3" name="Rechteck 2">
          <a:hlinkClick xmlns:r="http://schemas.openxmlformats.org/officeDocument/2006/relationships" r:id="rId2"/>
          <a:extLst>
            <a:ext uri="{FF2B5EF4-FFF2-40B4-BE49-F238E27FC236}">
              <a16:creationId xmlns:a16="http://schemas.microsoft.com/office/drawing/2014/main" id="{00000000-0008-0000-1A00-000003000000}"/>
            </a:ext>
          </a:extLst>
        </xdr:cNvPr>
        <xdr:cNvSpPr/>
      </xdr:nvSpPr>
      <xdr:spPr>
        <a:xfrm>
          <a:off x="3230304" y="213178"/>
          <a:ext cx="2990273" cy="520315"/>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100">
              <a:solidFill>
                <a:schemeClr val="lt1"/>
              </a:solidFill>
              <a:effectLst/>
              <a:latin typeface="+mn-lt"/>
              <a:ea typeface="+mn-ea"/>
              <a:cs typeface="+mn-cs"/>
            </a:rPr>
            <a:t>Zurück zum </a:t>
          </a:r>
          <a:r>
            <a:rPr lang="en-GB" sz="1100" baseline="0">
              <a:solidFill>
                <a:schemeClr val="lt1"/>
              </a:solidFill>
              <a:effectLst/>
              <a:latin typeface="+mn-lt"/>
              <a:ea typeface="+mn-ea"/>
              <a:cs typeface="+mn-cs"/>
            </a:rPr>
            <a:t>Anforderungsprofil zur ökologischen Nachhaltigkeit</a:t>
          </a:r>
          <a:endParaRPr lang="en-GB">
            <a:effectLst/>
          </a:endParaRPr>
        </a:p>
      </xdr:txBody>
    </xdr:sp>
    <xdr:clientData/>
  </xdr:twoCellAnchor>
  <xdr:twoCellAnchor>
    <xdr:from>
      <xdr:col>3</xdr:col>
      <xdr:colOff>3086530</xdr:colOff>
      <xdr:row>1</xdr:row>
      <xdr:rowOff>22678</xdr:rowOff>
    </xdr:from>
    <xdr:to>
      <xdr:col>5</xdr:col>
      <xdr:colOff>1044728</xdr:colOff>
      <xdr:row>3</xdr:row>
      <xdr:rowOff>161993</xdr:rowOff>
    </xdr:to>
    <xdr:sp macro="" textlink="">
      <xdr:nvSpPr>
        <xdr:cNvPr id="4" name="Rechteck 3">
          <a:hlinkClick xmlns:r="http://schemas.openxmlformats.org/officeDocument/2006/relationships" r:id="rId3"/>
          <a:extLst>
            <a:ext uri="{FF2B5EF4-FFF2-40B4-BE49-F238E27FC236}">
              <a16:creationId xmlns:a16="http://schemas.microsoft.com/office/drawing/2014/main" id="{00000000-0008-0000-1A00-000004000000}"/>
            </a:ext>
          </a:extLst>
        </xdr:cNvPr>
        <xdr:cNvSpPr/>
      </xdr:nvSpPr>
      <xdr:spPr>
        <a:xfrm>
          <a:off x="6267880" y="213178"/>
          <a:ext cx="2987398" cy="520315"/>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100">
              <a:solidFill>
                <a:schemeClr val="lt1"/>
              </a:solidFill>
              <a:effectLst/>
              <a:latin typeface="+mn-lt"/>
              <a:ea typeface="+mn-ea"/>
              <a:cs typeface="+mn-cs"/>
            </a:rPr>
            <a:t>Weiter zur </a:t>
          </a:r>
          <a:r>
            <a:rPr lang="en-GB" sz="1100" baseline="0">
              <a:solidFill>
                <a:schemeClr val="lt1"/>
              </a:solidFill>
              <a:effectLst/>
              <a:latin typeface="+mn-lt"/>
              <a:ea typeface="+mn-ea"/>
              <a:cs typeface="+mn-cs"/>
            </a:rPr>
            <a:t> Leistungsfähigkeit des Beschaffungsmarktes</a:t>
          </a:r>
          <a:endParaRPr lang="en-GB">
            <a:effectLst/>
          </a:endParaRPr>
        </a:p>
      </xdr:txBody>
    </xdr:sp>
    <xdr:clientData/>
  </xdr:twoCellAnchor>
  <mc:AlternateContent xmlns:mc="http://schemas.openxmlformats.org/markup-compatibility/2006">
    <mc:Choice xmlns:a14="http://schemas.microsoft.com/office/drawing/2010/main" Requires="a14">
      <xdr:twoCellAnchor editAs="oneCell">
        <xdr:from>
          <xdr:col>5</xdr:col>
          <xdr:colOff>1422400</xdr:colOff>
          <xdr:row>0</xdr:row>
          <xdr:rowOff>88900</xdr:rowOff>
        </xdr:from>
        <xdr:to>
          <xdr:col>6</xdr:col>
          <xdr:colOff>914400</xdr:colOff>
          <xdr:row>5</xdr:row>
          <xdr:rowOff>152400</xdr:rowOff>
        </xdr:to>
        <xdr:sp macro="" textlink="">
          <xdr:nvSpPr>
            <xdr:cNvPr id="62465" name="Object 1" hidden="1">
              <a:extLst>
                <a:ext uri="{63B3BB69-23CF-44E3-9099-C40C66FF867C}">
                  <a14:compatExt spid="_x0000_s62465"/>
                </a:ext>
                <a:ext uri="{FF2B5EF4-FFF2-40B4-BE49-F238E27FC236}">
                  <a16:creationId xmlns:a16="http://schemas.microsoft.com/office/drawing/2014/main" id="{00000000-0008-0000-1A00-000001F4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xdr:twoCellAnchor>
    <xdr:from>
      <xdr:col>1</xdr:col>
      <xdr:colOff>34019</xdr:colOff>
      <xdr:row>1</xdr:row>
      <xdr:rowOff>25921</xdr:rowOff>
    </xdr:from>
    <xdr:to>
      <xdr:col>2</xdr:col>
      <xdr:colOff>2705554</xdr:colOff>
      <xdr:row>3</xdr:row>
      <xdr:rowOff>161993</xdr:rowOff>
    </xdr:to>
    <xdr:sp macro="" textlink="">
      <xdr:nvSpPr>
        <xdr:cNvPr id="2" name="Rechteck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310244" y="216421"/>
          <a:ext cx="3033485" cy="517072"/>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Zurück zur Startseite </a:t>
          </a:r>
        </a:p>
        <a:p>
          <a:pPr algn="ctr"/>
          <a:r>
            <a:rPr lang="en-GB" sz="1100"/>
            <a:t>zum strategischen</a:t>
          </a:r>
          <a:r>
            <a:rPr lang="en-GB" sz="1100" baseline="0"/>
            <a:t> Einkäufer</a:t>
          </a:r>
          <a:endParaRPr lang="en-GB" sz="1100"/>
        </a:p>
      </xdr:txBody>
    </xdr:sp>
    <xdr:clientData/>
  </xdr:twoCellAnchor>
  <xdr:twoCellAnchor>
    <xdr:from>
      <xdr:col>3</xdr:col>
      <xdr:colOff>48954</xdr:colOff>
      <xdr:row>1</xdr:row>
      <xdr:rowOff>22678</xdr:rowOff>
    </xdr:from>
    <xdr:to>
      <xdr:col>3</xdr:col>
      <xdr:colOff>3039227</xdr:colOff>
      <xdr:row>3</xdr:row>
      <xdr:rowOff>161993</xdr:rowOff>
    </xdr:to>
    <xdr:sp macro="" textlink="">
      <xdr:nvSpPr>
        <xdr:cNvPr id="3" name="Rechteck 2">
          <a:hlinkClick xmlns:r="http://schemas.openxmlformats.org/officeDocument/2006/relationships" r:id="rId2"/>
          <a:extLst>
            <a:ext uri="{FF2B5EF4-FFF2-40B4-BE49-F238E27FC236}">
              <a16:creationId xmlns:a16="http://schemas.microsoft.com/office/drawing/2014/main" id="{00000000-0008-0000-1B00-000003000000}"/>
            </a:ext>
          </a:extLst>
        </xdr:cNvPr>
        <xdr:cNvSpPr/>
      </xdr:nvSpPr>
      <xdr:spPr>
        <a:xfrm>
          <a:off x="3392229" y="213178"/>
          <a:ext cx="2990273" cy="520315"/>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100">
              <a:solidFill>
                <a:schemeClr val="lt1"/>
              </a:solidFill>
              <a:effectLst/>
              <a:latin typeface="+mn-lt"/>
              <a:ea typeface="+mn-ea"/>
              <a:cs typeface="+mn-cs"/>
            </a:rPr>
            <a:t>Zurück zur Leisgungsfähigkeit Ihrer</a:t>
          </a:r>
          <a:r>
            <a:rPr lang="en-GB" sz="1100" baseline="0">
              <a:solidFill>
                <a:schemeClr val="lt1"/>
              </a:solidFill>
              <a:effectLst/>
              <a:latin typeface="+mn-lt"/>
              <a:ea typeface="+mn-ea"/>
              <a:cs typeface="+mn-cs"/>
            </a:rPr>
            <a:t> Organisation</a:t>
          </a:r>
          <a:endParaRPr lang="en-GB">
            <a:effectLst/>
          </a:endParaRPr>
        </a:p>
      </xdr:txBody>
    </xdr:sp>
    <xdr:clientData/>
  </xdr:twoCellAnchor>
  <xdr:twoCellAnchor>
    <xdr:from>
      <xdr:col>3</xdr:col>
      <xdr:colOff>3086530</xdr:colOff>
      <xdr:row>1</xdr:row>
      <xdr:rowOff>22678</xdr:rowOff>
    </xdr:from>
    <xdr:to>
      <xdr:col>5</xdr:col>
      <xdr:colOff>1044728</xdr:colOff>
      <xdr:row>3</xdr:row>
      <xdr:rowOff>161993</xdr:rowOff>
    </xdr:to>
    <xdr:sp macro="" textlink="">
      <xdr:nvSpPr>
        <xdr:cNvPr id="4" name="Rechteck 3">
          <a:hlinkClick xmlns:r="http://schemas.openxmlformats.org/officeDocument/2006/relationships" r:id="rId3"/>
          <a:extLst>
            <a:ext uri="{FF2B5EF4-FFF2-40B4-BE49-F238E27FC236}">
              <a16:creationId xmlns:a16="http://schemas.microsoft.com/office/drawing/2014/main" id="{00000000-0008-0000-1B00-000004000000}"/>
            </a:ext>
          </a:extLst>
        </xdr:cNvPr>
        <xdr:cNvSpPr/>
      </xdr:nvSpPr>
      <xdr:spPr>
        <a:xfrm>
          <a:off x="6429805" y="213178"/>
          <a:ext cx="2987398" cy="520315"/>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100">
              <a:solidFill>
                <a:schemeClr val="lt1"/>
              </a:solidFill>
              <a:effectLst/>
              <a:latin typeface="+mn-lt"/>
              <a:ea typeface="+mn-ea"/>
              <a:cs typeface="+mn-cs"/>
            </a:rPr>
            <a:t>Weiter zur </a:t>
          </a:r>
          <a:r>
            <a:rPr lang="en-GB" sz="1100" baseline="0">
              <a:solidFill>
                <a:schemeClr val="lt1"/>
              </a:solidFill>
              <a:effectLst/>
              <a:latin typeface="+mn-lt"/>
              <a:ea typeface="+mn-ea"/>
              <a:cs typeface="+mn-cs"/>
            </a:rPr>
            <a:t> Implementierung der Nachhaltigkeit</a:t>
          </a:r>
          <a:endParaRPr lang="en-GB">
            <a:effectLst/>
          </a:endParaRPr>
        </a:p>
      </xdr:txBody>
    </xdr:sp>
    <xdr:clientData/>
  </xdr:twoCellAnchor>
  <mc:AlternateContent xmlns:mc="http://schemas.openxmlformats.org/markup-compatibility/2006">
    <mc:Choice xmlns:a14="http://schemas.microsoft.com/office/drawing/2010/main" Requires="a14">
      <xdr:twoCellAnchor editAs="oneCell">
        <xdr:from>
          <xdr:col>5</xdr:col>
          <xdr:colOff>1422400</xdr:colOff>
          <xdr:row>0</xdr:row>
          <xdr:rowOff>88900</xdr:rowOff>
        </xdr:from>
        <xdr:to>
          <xdr:col>6</xdr:col>
          <xdr:colOff>914400</xdr:colOff>
          <xdr:row>5</xdr:row>
          <xdr:rowOff>152400</xdr:rowOff>
        </xdr:to>
        <xdr:sp macro="" textlink="">
          <xdr:nvSpPr>
            <xdr:cNvPr id="63489" name="Object 1" hidden="1">
              <a:extLst>
                <a:ext uri="{63B3BB69-23CF-44E3-9099-C40C66FF867C}">
                  <a14:compatExt spid="_x0000_s63489"/>
                </a:ext>
                <a:ext uri="{FF2B5EF4-FFF2-40B4-BE49-F238E27FC236}">
                  <a16:creationId xmlns:a16="http://schemas.microsoft.com/office/drawing/2014/main" id="{00000000-0008-0000-1B00-000001F8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xdr:from>
      <xdr:col>0</xdr:col>
      <xdr:colOff>295276</xdr:colOff>
      <xdr:row>0</xdr:row>
      <xdr:rowOff>133350</xdr:rowOff>
    </xdr:from>
    <xdr:to>
      <xdr:col>2</xdr:col>
      <xdr:colOff>2238375</xdr:colOff>
      <xdr:row>3</xdr:row>
      <xdr:rowOff>93299</xdr:rowOff>
    </xdr:to>
    <xdr:sp macro="" textlink="">
      <xdr:nvSpPr>
        <xdr:cNvPr id="2" name="Rechteck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295276" y="133350"/>
          <a:ext cx="2538412" cy="531449"/>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Zurück zur Startseite </a:t>
          </a:r>
        </a:p>
        <a:p>
          <a:pPr algn="ctr"/>
          <a:r>
            <a:rPr lang="en-GB" sz="1100"/>
            <a:t>zum strategischen</a:t>
          </a:r>
          <a:r>
            <a:rPr lang="en-GB" sz="1100" baseline="0"/>
            <a:t> Einkäufer</a:t>
          </a:r>
          <a:endParaRPr lang="en-GB" sz="1100"/>
        </a:p>
      </xdr:txBody>
    </xdr:sp>
    <xdr:clientData/>
  </xdr:twoCellAnchor>
  <xdr:twoCellAnchor>
    <xdr:from>
      <xdr:col>2</xdr:col>
      <xdr:colOff>2331244</xdr:colOff>
      <xdr:row>0</xdr:row>
      <xdr:rowOff>133350</xdr:rowOff>
    </xdr:from>
    <xdr:to>
      <xdr:col>3</xdr:col>
      <xdr:colOff>2153022</xdr:colOff>
      <xdr:row>3</xdr:row>
      <xdr:rowOff>93299</xdr:rowOff>
    </xdr:to>
    <xdr:sp macro="" textlink="">
      <xdr:nvSpPr>
        <xdr:cNvPr id="4" name="Rechteck 3">
          <a:hlinkClick xmlns:r="http://schemas.openxmlformats.org/officeDocument/2006/relationships" r:id="rId2"/>
          <a:extLst>
            <a:ext uri="{FF2B5EF4-FFF2-40B4-BE49-F238E27FC236}">
              <a16:creationId xmlns:a16="http://schemas.microsoft.com/office/drawing/2014/main" id="{00000000-0008-0000-1C00-000004000000}"/>
            </a:ext>
          </a:extLst>
        </xdr:cNvPr>
        <xdr:cNvSpPr/>
      </xdr:nvSpPr>
      <xdr:spPr>
        <a:xfrm>
          <a:off x="2926557" y="133350"/>
          <a:ext cx="2536403" cy="531449"/>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Weiter zum Warengruppensteckbrief</a:t>
          </a:r>
        </a:p>
      </xdr:txBody>
    </xdr:sp>
    <xdr:clientData/>
  </xdr:twoCellAnchor>
  <mc:AlternateContent xmlns:mc="http://schemas.openxmlformats.org/markup-compatibility/2006">
    <mc:Choice xmlns:a14="http://schemas.microsoft.com/office/drawing/2010/main" Requires="a14">
      <xdr:twoCellAnchor editAs="oneCell">
        <xdr:from>
          <xdr:col>3</xdr:col>
          <xdr:colOff>2362200</xdr:colOff>
          <xdr:row>0</xdr:row>
          <xdr:rowOff>76200</xdr:rowOff>
        </xdr:from>
        <xdr:to>
          <xdr:col>4</xdr:col>
          <xdr:colOff>571500</xdr:colOff>
          <xdr:row>5</xdr:row>
          <xdr:rowOff>139700</xdr:rowOff>
        </xdr:to>
        <xdr:sp macro="" textlink="">
          <xdr:nvSpPr>
            <xdr:cNvPr id="71681" name="Object 1" hidden="1">
              <a:extLst>
                <a:ext uri="{63B3BB69-23CF-44E3-9099-C40C66FF867C}">
                  <a14:compatExt spid="_x0000_s71681"/>
                </a:ext>
                <a:ext uri="{FF2B5EF4-FFF2-40B4-BE49-F238E27FC236}">
                  <a16:creationId xmlns:a16="http://schemas.microsoft.com/office/drawing/2014/main" id="{00000000-0008-0000-1C00-0000011801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9525</xdr:colOff>
      <xdr:row>0</xdr:row>
      <xdr:rowOff>57150</xdr:rowOff>
    </xdr:from>
    <xdr:to>
      <xdr:col>2</xdr:col>
      <xdr:colOff>1484086</xdr:colOff>
      <xdr:row>2</xdr:row>
      <xdr:rowOff>183546</xdr:rowOff>
    </xdr:to>
    <xdr:sp macro="" textlink="">
      <xdr:nvSpPr>
        <xdr:cNvPr id="2" name="Rechteck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266700" y="57150"/>
          <a:ext cx="2188936" cy="507396"/>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Zurück</a:t>
          </a:r>
          <a:r>
            <a:rPr lang="en-GB" sz="1100" baseline="0"/>
            <a:t> zur Einführung</a:t>
          </a:r>
          <a:endParaRPr lang="en-GB" sz="1100"/>
        </a:p>
      </xdr:txBody>
    </xdr:sp>
    <xdr:clientData/>
  </xdr:twoCellAnchor>
  <xdr:twoCellAnchor>
    <xdr:from>
      <xdr:col>5</xdr:col>
      <xdr:colOff>219075</xdr:colOff>
      <xdr:row>4</xdr:row>
      <xdr:rowOff>552450</xdr:rowOff>
    </xdr:from>
    <xdr:to>
      <xdr:col>8</xdr:col>
      <xdr:colOff>122011</xdr:colOff>
      <xdr:row>5</xdr:row>
      <xdr:rowOff>2571</xdr:rowOff>
    </xdr:to>
    <xdr:sp macro="" textlink="">
      <xdr:nvSpPr>
        <xdr:cNvPr id="3" name="Rechteck 2">
          <a:hlinkClick xmlns:r="http://schemas.openxmlformats.org/officeDocument/2006/relationships" r:id="rId2"/>
          <a:extLst>
            <a:ext uri="{FF2B5EF4-FFF2-40B4-BE49-F238E27FC236}">
              <a16:creationId xmlns:a16="http://schemas.microsoft.com/office/drawing/2014/main" id="{00000000-0008-0000-0200-000003000000}"/>
            </a:ext>
          </a:extLst>
        </xdr:cNvPr>
        <xdr:cNvSpPr/>
      </xdr:nvSpPr>
      <xdr:spPr>
        <a:xfrm>
          <a:off x="8791575" y="1314450"/>
          <a:ext cx="2188936" cy="507396"/>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zur</a:t>
          </a:r>
          <a:r>
            <a:rPr lang="en-GB" sz="1100" baseline="0"/>
            <a:t> Übersicht "operativer Einkäufer (Neukauf)"</a:t>
          </a:r>
          <a:endParaRPr lang="en-GB" sz="1100"/>
        </a:p>
      </xdr:txBody>
    </xdr:sp>
    <xdr:clientData/>
  </xdr:twoCellAnchor>
  <xdr:twoCellAnchor>
    <xdr:from>
      <xdr:col>5</xdr:col>
      <xdr:colOff>219075</xdr:colOff>
      <xdr:row>5</xdr:row>
      <xdr:rowOff>85725</xdr:rowOff>
    </xdr:from>
    <xdr:to>
      <xdr:col>8</xdr:col>
      <xdr:colOff>122011</xdr:colOff>
      <xdr:row>7</xdr:row>
      <xdr:rowOff>40671</xdr:rowOff>
    </xdr:to>
    <xdr:sp macro="" textlink="">
      <xdr:nvSpPr>
        <xdr:cNvPr id="4" name="Rechteck 3">
          <a:hlinkClick xmlns:r="http://schemas.openxmlformats.org/officeDocument/2006/relationships" r:id="rId3"/>
          <a:extLst>
            <a:ext uri="{FF2B5EF4-FFF2-40B4-BE49-F238E27FC236}">
              <a16:creationId xmlns:a16="http://schemas.microsoft.com/office/drawing/2014/main" id="{00000000-0008-0000-0200-000004000000}"/>
            </a:ext>
          </a:extLst>
        </xdr:cNvPr>
        <xdr:cNvSpPr/>
      </xdr:nvSpPr>
      <xdr:spPr>
        <a:xfrm>
          <a:off x="8791575" y="1905000"/>
          <a:ext cx="2188936" cy="507396"/>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zur</a:t>
          </a:r>
          <a:r>
            <a:rPr lang="en-GB" sz="1100" baseline="0"/>
            <a:t> Übersicht "operativer Einkäufer (Wiederholung)"</a:t>
          </a:r>
          <a:endParaRPr lang="en-GB" sz="11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173234</xdr:colOff>
      <xdr:row>0</xdr:row>
      <xdr:rowOff>99679</xdr:rowOff>
    </xdr:from>
    <xdr:to>
      <xdr:col>4</xdr:col>
      <xdr:colOff>147343</xdr:colOff>
      <xdr:row>3</xdr:row>
      <xdr:rowOff>66273</xdr:rowOff>
    </xdr:to>
    <xdr:sp macro="" textlink="">
      <xdr:nvSpPr>
        <xdr:cNvPr id="3" name="Rechteck 2">
          <a:hlinkClick xmlns:r="http://schemas.openxmlformats.org/officeDocument/2006/relationships" r:id="rId1"/>
          <a:extLst>
            <a:ext uri="{FF2B5EF4-FFF2-40B4-BE49-F238E27FC236}">
              <a16:creationId xmlns:a16="http://schemas.microsoft.com/office/drawing/2014/main" id="{00000000-0008-0000-1D00-000003000000}"/>
            </a:ext>
          </a:extLst>
        </xdr:cNvPr>
        <xdr:cNvSpPr/>
      </xdr:nvSpPr>
      <xdr:spPr>
        <a:xfrm>
          <a:off x="173234" y="99679"/>
          <a:ext cx="3030969" cy="531449"/>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Zurück zur Startseite </a:t>
          </a:r>
        </a:p>
        <a:p>
          <a:pPr algn="ctr"/>
          <a:r>
            <a:rPr lang="en-GB" sz="1100"/>
            <a:t>zum strategischen</a:t>
          </a:r>
          <a:r>
            <a:rPr lang="en-GB" sz="1100" baseline="0"/>
            <a:t> Einkäufer</a:t>
          </a:r>
          <a:endParaRPr lang="en-GB" sz="1100"/>
        </a:p>
      </xdr:txBody>
    </xdr:sp>
    <xdr:clientData/>
  </xdr:twoCellAnchor>
  <xdr:twoCellAnchor>
    <xdr:from>
      <xdr:col>0</xdr:col>
      <xdr:colOff>9525</xdr:colOff>
      <xdr:row>40</xdr:row>
      <xdr:rowOff>345926</xdr:rowOff>
    </xdr:from>
    <xdr:to>
      <xdr:col>5</xdr:col>
      <xdr:colOff>685135</xdr:colOff>
      <xdr:row>45</xdr:row>
      <xdr:rowOff>145533</xdr:rowOff>
    </xdr:to>
    <xdr:graphicFrame macro="">
      <xdr:nvGraphicFramePr>
        <xdr:cNvPr id="5" name="Diagramm 4">
          <a:extLst>
            <a:ext uri="{FF2B5EF4-FFF2-40B4-BE49-F238E27FC236}">
              <a16:creationId xmlns:a16="http://schemas.microsoft.com/office/drawing/2014/main" id="{00000000-0008-0000-1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63500</xdr:colOff>
      <xdr:row>62</xdr:row>
      <xdr:rowOff>95250</xdr:rowOff>
    </xdr:from>
    <xdr:to>
      <xdr:col>5</xdr:col>
      <xdr:colOff>719667</xdr:colOff>
      <xdr:row>83</xdr:row>
      <xdr:rowOff>137583</xdr:rowOff>
    </xdr:to>
    <xdr:graphicFrame macro="">
      <xdr:nvGraphicFramePr>
        <xdr:cNvPr id="7" name="Diagramm 6">
          <a:extLst>
            <a:ext uri="{FF2B5EF4-FFF2-40B4-BE49-F238E27FC236}">
              <a16:creationId xmlns:a16="http://schemas.microsoft.com/office/drawing/2014/main" id="{00000000-0008-0000-1D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14</xdr:col>
          <xdr:colOff>812800</xdr:colOff>
          <xdr:row>0</xdr:row>
          <xdr:rowOff>88900</xdr:rowOff>
        </xdr:from>
        <xdr:to>
          <xdr:col>15</xdr:col>
          <xdr:colOff>977900</xdr:colOff>
          <xdr:row>7</xdr:row>
          <xdr:rowOff>50800</xdr:rowOff>
        </xdr:to>
        <xdr:sp macro="" textlink="">
          <xdr:nvSpPr>
            <xdr:cNvPr id="72705" name="Object 1" hidden="1">
              <a:extLst>
                <a:ext uri="{63B3BB69-23CF-44E3-9099-C40C66FF867C}">
                  <a14:compatExt spid="_x0000_s72705"/>
                </a:ext>
                <a:ext uri="{FF2B5EF4-FFF2-40B4-BE49-F238E27FC236}">
                  <a16:creationId xmlns:a16="http://schemas.microsoft.com/office/drawing/2014/main" id="{00000000-0008-0000-1D00-0000011C01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0</xdr:col>
      <xdr:colOff>857250</xdr:colOff>
      <xdr:row>40</xdr:row>
      <xdr:rowOff>825500</xdr:rowOff>
    </xdr:from>
    <xdr:to>
      <xdr:col>5</xdr:col>
      <xdr:colOff>523875</xdr:colOff>
      <xdr:row>43</xdr:row>
      <xdr:rowOff>269875</xdr:rowOff>
    </xdr:to>
    <xdr:pic>
      <xdr:nvPicPr>
        <xdr:cNvPr id="2" name="Grafik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4"/>
        <a:stretch>
          <a:fillRect/>
        </a:stretch>
      </xdr:blipFill>
      <xdr:spPr>
        <a:xfrm>
          <a:off x="857250" y="14398625"/>
          <a:ext cx="5381625" cy="239712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1</xdr:col>
      <xdr:colOff>34019</xdr:colOff>
      <xdr:row>1</xdr:row>
      <xdr:rowOff>22678</xdr:rowOff>
    </xdr:from>
    <xdr:to>
      <xdr:col>2</xdr:col>
      <xdr:colOff>2705554</xdr:colOff>
      <xdr:row>3</xdr:row>
      <xdr:rowOff>158750</xdr:rowOff>
    </xdr:to>
    <xdr:sp macro="" textlink="">
      <xdr:nvSpPr>
        <xdr:cNvPr id="2" name="Rechteck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302673" y="218063"/>
          <a:ext cx="2866919" cy="526841"/>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Zurück zur Startseite </a:t>
          </a:r>
        </a:p>
        <a:p>
          <a:pPr algn="ctr"/>
          <a:r>
            <a:rPr lang="en-GB" sz="1100"/>
            <a:t>zum operativen Einkäufer (Neukauf)</a:t>
          </a:r>
        </a:p>
      </xdr:txBody>
    </xdr:sp>
    <xdr:clientData/>
  </xdr:twoCellAnchor>
  <xdr:twoCellAnchor>
    <xdr:from>
      <xdr:col>3</xdr:col>
      <xdr:colOff>48954</xdr:colOff>
      <xdr:row>1</xdr:row>
      <xdr:rowOff>22678</xdr:rowOff>
    </xdr:from>
    <xdr:to>
      <xdr:col>3</xdr:col>
      <xdr:colOff>3039227</xdr:colOff>
      <xdr:row>3</xdr:row>
      <xdr:rowOff>161993</xdr:rowOff>
    </xdr:to>
    <xdr:sp macro="" textlink="">
      <xdr:nvSpPr>
        <xdr:cNvPr id="3" name="Rechteck 2">
          <a:hlinkClick xmlns:r="http://schemas.openxmlformats.org/officeDocument/2006/relationships" r:id="rId2"/>
          <a:extLst>
            <a:ext uri="{FF2B5EF4-FFF2-40B4-BE49-F238E27FC236}">
              <a16:creationId xmlns:a16="http://schemas.microsoft.com/office/drawing/2014/main" id="{00000000-0008-0000-2200-000003000000}"/>
            </a:ext>
          </a:extLst>
        </xdr:cNvPr>
        <xdr:cNvSpPr/>
      </xdr:nvSpPr>
      <xdr:spPr>
        <a:xfrm>
          <a:off x="3223954" y="218063"/>
          <a:ext cx="2990273" cy="530084"/>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100">
              <a:solidFill>
                <a:schemeClr val="lt1"/>
              </a:solidFill>
              <a:effectLst/>
              <a:latin typeface="+mn-lt"/>
              <a:ea typeface="+mn-ea"/>
              <a:cs typeface="+mn-cs"/>
            </a:rPr>
            <a:t>Zurück zur Grobplanung (Neukauf)</a:t>
          </a:r>
          <a:endParaRPr lang="en-GB">
            <a:effectLst/>
          </a:endParaRPr>
        </a:p>
      </xdr:txBody>
    </xdr:sp>
    <xdr:clientData/>
  </xdr:twoCellAnchor>
  <xdr:twoCellAnchor>
    <xdr:from>
      <xdr:col>3</xdr:col>
      <xdr:colOff>3093589</xdr:colOff>
      <xdr:row>1</xdr:row>
      <xdr:rowOff>22678</xdr:rowOff>
    </xdr:from>
    <xdr:to>
      <xdr:col>5</xdr:col>
      <xdr:colOff>808478</xdr:colOff>
      <xdr:row>3</xdr:row>
      <xdr:rowOff>161993</xdr:rowOff>
    </xdr:to>
    <xdr:sp macro="" textlink="">
      <xdr:nvSpPr>
        <xdr:cNvPr id="4" name="Rechteck 3">
          <a:hlinkClick xmlns:r="http://schemas.openxmlformats.org/officeDocument/2006/relationships" r:id="rId2"/>
          <a:extLst>
            <a:ext uri="{FF2B5EF4-FFF2-40B4-BE49-F238E27FC236}">
              <a16:creationId xmlns:a16="http://schemas.microsoft.com/office/drawing/2014/main" id="{00000000-0008-0000-2200-000004000000}"/>
            </a:ext>
          </a:extLst>
        </xdr:cNvPr>
        <xdr:cNvSpPr/>
      </xdr:nvSpPr>
      <xdr:spPr>
        <a:xfrm>
          <a:off x="6268589" y="218063"/>
          <a:ext cx="2746043" cy="530084"/>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100">
              <a:solidFill>
                <a:schemeClr val="lt1"/>
              </a:solidFill>
              <a:effectLst/>
              <a:latin typeface="+mn-lt"/>
              <a:ea typeface="+mn-ea"/>
              <a:cs typeface="+mn-cs"/>
            </a:rPr>
            <a:t>Weiter mit der Planung zur Nachhaltigkeit (Neukauf)</a:t>
          </a:r>
          <a:endParaRPr lang="en-GB">
            <a:effectLst/>
          </a:endParaRP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228600</xdr:colOff>
          <xdr:row>24</xdr:row>
          <xdr:rowOff>177800</xdr:rowOff>
        </xdr:from>
        <xdr:to>
          <xdr:col>6</xdr:col>
          <xdr:colOff>279400</xdr:colOff>
          <xdr:row>25</xdr:row>
          <xdr:rowOff>393700</xdr:rowOff>
        </xdr:to>
        <xdr:sp macro="" textlink="">
          <xdr:nvSpPr>
            <xdr:cNvPr id="2052" name="Object 4" hidden="1">
              <a:extLst>
                <a:ext uri="{63B3BB69-23CF-44E3-9099-C40C66FF867C}">
                  <a14:compatExt spid="_x0000_s2052"/>
                </a:ext>
                <a:ext uri="{FF2B5EF4-FFF2-40B4-BE49-F238E27FC236}">
                  <a16:creationId xmlns:a16="http://schemas.microsoft.com/office/drawing/2014/main" id="{00000000-0008-0000-0300-00000408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xdr:col>
      <xdr:colOff>134154</xdr:colOff>
      <xdr:row>14</xdr:row>
      <xdr:rowOff>1</xdr:rowOff>
    </xdr:from>
    <xdr:to>
      <xdr:col>4</xdr:col>
      <xdr:colOff>-1</xdr:colOff>
      <xdr:row>18</xdr:row>
      <xdr:rowOff>1</xdr:rowOff>
    </xdr:to>
    <xdr:sp macro="" textlink="">
      <xdr:nvSpPr>
        <xdr:cNvPr id="3" name="Gleichschenkliges Dreieck 2">
          <a:extLst>
            <a:ext uri="{FF2B5EF4-FFF2-40B4-BE49-F238E27FC236}">
              <a16:creationId xmlns:a16="http://schemas.microsoft.com/office/drawing/2014/main" id="{00000000-0008-0000-0300-000003000000}"/>
            </a:ext>
          </a:extLst>
        </xdr:cNvPr>
        <xdr:cNvSpPr/>
      </xdr:nvSpPr>
      <xdr:spPr>
        <a:xfrm rot="5400000">
          <a:off x="7257290" y="3214975"/>
          <a:ext cx="3717073" cy="632491"/>
        </a:xfrm>
        <a:prstGeom prst="triangle">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134154</xdr:colOff>
      <xdr:row>23</xdr:row>
      <xdr:rowOff>1</xdr:rowOff>
    </xdr:from>
    <xdr:to>
      <xdr:col>4</xdr:col>
      <xdr:colOff>-1</xdr:colOff>
      <xdr:row>27</xdr:row>
      <xdr:rowOff>1</xdr:rowOff>
    </xdr:to>
    <xdr:sp macro="" textlink="">
      <xdr:nvSpPr>
        <xdr:cNvPr id="4" name="Gleichschenkliges Dreieck 3">
          <a:extLst>
            <a:ext uri="{FF2B5EF4-FFF2-40B4-BE49-F238E27FC236}">
              <a16:creationId xmlns:a16="http://schemas.microsoft.com/office/drawing/2014/main" id="{00000000-0008-0000-0300-000004000000}"/>
            </a:ext>
          </a:extLst>
        </xdr:cNvPr>
        <xdr:cNvSpPr/>
      </xdr:nvSpPr>
      <xdr:spPr>
        <a:xfrm rot="5400000">
          <a:off x="7257290" y="7675463"/>
          <a:ext cx="3717073" cy="632491"/>
        </a:xfrm>
        <a:prstGeom prst="triangle">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134154</xdr:colOff>
      <xdr:row>32</xdr:row>
      <xdr:rowOff>1</xdr:rowOff>
    </xdr:from>
    <xdr:to>
      <xdr:col>4</xdr:col>
      <xdr:colOff>-1</xdr:colOff>
      <xdr:row>36</xdr:row>
      <xdr:rowOff>1</xdr:rowOff>
    </xdr:to>
    <xdr:sp macro="" textlink="">
      <xdr:nvSpPr>
        <xdr:cNvPr id="5" name="Gleichschenkliges Dreieck 4">
          <a:extLst>
            <a:ext uri="{FF2B5EF4-FFF2-40B4-BE49-F238E27FC236}">
              <a16:creationId xmlns:a16="http://schemas.microsoft.com/office/drawing/2014/main" id="{00000000-0008-0000-0300-000005000000}"/>
            </a:ext>
          </a:extLst>
        </xdr:cNvPr>
        <xdr:cNvSpPr/>
      </xdr:nvSpPr>
      <xdr:spPr>
        <a:xfrm rot="5400000">
          <a:off x="7257290" y="12135951"/>
          <a:ext cx="3717073" cy="632491"/>
        </a:xfrm>
        <a:prstGeom prst="triangle">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0</xdr:colOff>
      <xdr:row>1</xdr:row>
      <xdr:rowOff>0</xdr:rowOff>
    </xdr:from>
    <xdr:to>
      <xdr:col>2</xdr:col>
      <xdr:colOff>25400</xdr:colOff>
      <xdr:row>3</xdr:row>
      <xdr:rowOff>126396</xdr:rowOff>
    </xdr:to>
    <xdr:sp macro="" textlink="">
      <xdr:nvSpPr>
        <xdr:cNvPr id="14" name="Rechteck 13">
          <a:hlinkClick xmlns:r="http://schemas.openxmlformats.org/officeDocument/2006/relationships" r:id="rId1"/>
          <a:extLst>
            <a:ext uri="{FF2B5EF4-FFF2-40B4-BE49-F238E27FC236}">
              <a16:creationId xmlns:a16="http://schemas.microsoft.com/office/drawing/2014/main" id="{00000000-0008-0000-0300-00000E000000}"/>
            </a:ext>
          </a:extLst>
        </xdr:cNvPr>
        <xdr:cNvSpPr/>
      </xdr:nvSpPr>
      <xdr:spPr>
        <a:xfrm>
          <a:off x="279400" y="186267"/>
          <a:ext cx="2294467" cy="498929"/>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Zurück</a:t>
          </a:r>
          <a:r>
            <a:rPr lang="en-GB" sz="1100" baseline="0"/>
            <a:t> zur Einführung</a:t>
          </a:r>
          <a:endParaRPr lang="en-GB" sz="1100"/>
        </a:p>
      </xdr:txBody>
    </xdr:sp>
    <xdr:clientData/>
  </xdr:twoCellAnchor>
  <mc:AlternateContent xmlns:mc="http://schemas.openxmlformats.org/markup-compatibility/2006">
    <mc:Choice xmlns:a14="http://schemas.microsoft.com/office/drawing/2010/main" Requires="a14">
      <xdr:twoCellAnchor editAs="oneCell">
        <xdr:from>
          <xdr:col>5</xdr:col>
          <xdr:colOff>63500</xdr:colOff>
          <xdr:row>15</xdr:row>
          <xdr:rowOff>177800</xdr:rowOff>
        </xdr:from>
        <xdr:to>
          <xdr:col>6</xdr:col>
          <xdr:colOff>254000</xdr:colOff>
          <xdr:row>16</xdr:row>
          <xdr:rowOff>381000</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4</xdr:col>
      <xdr:colOff>152400</xdr:colOff>
      <xdr:row>16</xdr:row>
      <xdr:rowOff>211667</xdr:rowOff>
    </xdr:from>
    <xdr:to>
      <xdr:col>7</xdr:col>
      <xdr:colOff>131627</xdr:colOff>
      <xdr:row>16</xdr:row>
      <xdr:rowOff>1286283</xdr:rowOff>
    </xdr:to>
    <xdr:sp macro="" textlink="">
      <xdr:nvSpPr>
        <xdr:cNvPr id="11" name="Rechteck 10">
          <a:hlinkClick xmlns:r="http://schemas.openxmlformats.org/officeDocument/2006/relationships" r:id="rId2"/>
          <a:extLst>
            <a:ext uri="{FF2B5EF4-FFF2-40B4-BE49-F238E27FC236}">
              <a16:creationId xmlns:a16="http://schemas.microsoft.com/office/drawing/2014/main" id="{00000000-0008-0000-0300-00000B000000}"/>
            </a:ext>
          </a:extLst>
        </xdr:cNvPr>
        <xdr:cNvSpPr/>
      </xdr:nvSpPr>
      <xdr:spPr>
        <a:xfrm>
          <a:off x="10772228" y="3123908"/>
          <a:ext cx="2409744" cy="1074616"/>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Weiter</a:t>
          </a:r>
          <a:r>
            <a:rPr lang="en-GB" sz="1100" baseline="0"/>
            <a:t> zum operativen Einkäufer (Neukauf)</a:t>
          </a:r>
          <a:endParaRPr lang="en-GB" sz="1100"/>
        </a:p>
      </xdr:txBody>
    </xdr:sp>
    <xdr:clientData/>
  </xdr:twoCellAnchor>
  <xdr:twoCellAnchor>
    <xdr:from>
      <xdr:col>4</xdr:col>
      <xdr:colOff>152400</xdr:colOff>
      <xdr:row>25</xdr:row>
      <xdr:rowOff>215076</xdr:rowOff>
    </xdr:from>
    <xdr:to>
      <xdr:col>7</xdr:col>
      <xdr:colOff>131627</xdr:colOff>
      <xdr:row>25</xdr:row>
      <xdr:rowOff>1289692</xdr:rowOff>
    </xdr:to>
    <xdr:sp macro="" textlink="">
      <xdr:nvSpPr>
        <xdr:cNvPr id="12" name="Rechteck 11">
          <a:hlinkClick xmlns:r="http://schemas.openxmlformats.org/officeDocument/2006/relationships" r:id="rId3"/>
          <a:extLst>
            <a:ext uri="{FF2B5EF4-FFF2-40B4-BE49-F238E27FC236}">
              <a16:creationId xmlns:a16="http://schemas.microsoft.com/office/drawing/2014/main" id="{00000000-0008-0000-0300-00000C000000}"/>
            </a:ext>
          </a:extLst>
        </xdr:cNvPr>
        <xdr:cNvSpPr/>
      </xdr:nvSpPr>
      <xdr:spPr>
        <a:xfrm>
          <a:off x="10772228" y="7856973"/>
          <a:ext cx="2409744" cy="1074616"/>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Weiter</a:t>
          </a:r>
          <a:r>
            <a:rPr lang="en-GB" sz="1100" baseline="0"/>
            <a:t> zum operativen Einkäufer (Wiederholungskauf)</a:t>
          </a:r>
          <a:endParaRPr lang="en-GB" sz="1100"/>
        </a:p>
      </xdr:txBody>
    </xdr:sp>
    <xdr:clientData/>
  </xdr:twoCellAnchor>
  <mc:AlternateContent xmlns:mc="http://schemas.openxmlformats.org/markup-compatibility/2006">
    <mc:Choice xmlns:a14="http://schemas.microsoft.com/office/drawing/2010/main" Requires="a14">
      <xdr:twoCellAnchor editAs="oneCell">
        <xdr:from>
          <xdr:col>5</xdr:col>
          <xdr:colOff>63500</xdr:colOff>
          <xdr:row>33</xdr:row>
          <xdr:rowOff>228600</xdr:rowOff>
        </xdr:from>
        <xdr:to>
          <xdr:col>6</xdr:col>
          <xdr:colOff>254000</xdr:colOff>
          <xdr:row>34</xdr:row>
          <xdr:rowOff>292100</xdr:rowOff>
        </xdr:to>
        <xdr:sp macro="" textlink="">
          <xdr:nvSpPr>
            <xdr:cNvPr id="2051" name="Object 3" hidden="1">
              <a:extLst>
                <a:ext uri="{63B3BB69-23CF-44E3-9099-C40C66FF867C}">
                  <a14:compatExt spid="_x0000_s2051"/>
                </a:ext>
                <a:ext uri="{FF2B5EF4-FFF2-40B4-BE49-F238E27FC236}">
                  <a16:creationId xmlns:a16="http://schemas.microsoft.com/office/drawing/2014/main" id="{00000000-0008-0000-0300-00000308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4</xdr:col>
      <xdr:colOff>152400</xdr:colOff>
      <xdr:row>34</xdr:row>
      <xdr:rowOff>218486</xdr:rowOff>
    </xdr:from>
    <xdr:to>
      <xdr:col>7</xdr:col>
      <xdr:colOff>131627</xdr:colOff>
      <xdr:row>34</xdr:row>
      <xdr:rowOff>1293102</xdr:rowOff>
    </xdr:to>
    <xdr:sp macro="" textlink="">
      <xdr:nvSpPr>
        <xdr:cNvPr id="13" name="Rechteck 12">
          <a:hlinkClick xmlns:r="http://schemas.openxmlformats.org/officeDocument/2006/relationships" r:id="rId4"/>
          <a:extLst>
            <a:ext uri="{FF2B5EF4-FFF2-40B4-BE49-F238E27FC236}">
              <a16:creationId xmlns:a16="http://schemas.microsoft.com/office/drawing/2014/main" id="{00000000-0008-0000-0300-00000D000000}"/>
            </a:ext>
          </a:extLst>
        </xdr:cNvPr>
        <xdr:cNvSpPr/>
      </xdr:nvSpPr>
      <xdr:spPr>
        <a:xfrm>
          <a:off x="10772228" y="12590038"/>
          <a:ext cx="2409744" cy="1074616"/>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Weiter</a:t>
          </a:r>
          <a:r>
            <a:rPr lang="en-GB" sz="1100" baseline="0"/>
            <a:t> zum  strategischen Einkäufer (Warengruppenmanager)</a:t>
          </a:r>
          <a:endParaRPr lang="en-GB" sz="1100"/>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774700</xdr:colOff>
          <xdr:row>1</xdr:row>
          <xdr:rowOff>12700</xdr:rowOff>
        </xdr:from>
        <xdr:to>
          <xdr:col>5</xdr:col>
          <xdr:colOff>1727200</xdr:colOff>
          <xdr:row>7</xdr:row>
          <xdr:rowOff>63500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5</xdr:col>
      <xdr:colOff>8081</xdr:colOff>
      <xdr:row>30</xdr:row>
      <xdr:rowOff>242558</xdr:rowOff>
    </xdr:from>
    <xdr:to>
      <xdr:col>5</xdr:col>
      <xdr:colOff>1869446</xdr:colOff>
      <xdr:row>30</xdr:row>
      <xdr:rowOff>741487</xdr:rowOff>
    </xdr:to>
    <xdr:sp macro="" textlink="">
      <xdr:nvSpPr>
        <xdr:cNvPr id="2" name="Rechteck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9468505" y="7491244"/>
          <a:ext cx="1861365" cy="498929"/>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Fragen zur Grobplanung</a:t>
          </a:r>
        </a:p>
      </xdr:txBody>
    </xdr:sp>
    <xdr:clientData/>
  </xdr:twoCellAnchor>
  <xdr:twoCellAnchor>
    <xdr:from>
      <xdr:col>5</xdr:col>
      <xdr:colOff>8081</xdr:colOff>
      <xdr:row>31</xdr:row>
      <xdr:rowOff>243676</xdr:rowOff>
    </xdr:from>
    <xdr:to>
      <xdr:col>5</xdr:col>
      <xdr:colOff>1869446</xdr:colOff>
      <xdr:row>31</xdr:row>
      <xdr:rowOff>742605</xdr:rowOff>
    </xdr:to>
    <xdr:sp macro="" textlink="">
      <xdr:nvSpPr>
        <xdr:cNvPr id="3" name="Rechteck 2">
          <a:hlinkClick xmlns:r="http://schemas.openxmlformats.org/officeDocument/2006/relationships" r:id="rId2"/>
          <a:extLst>
            <a:ext uri="{FF2B5EF4-FFF2-40B4-BE49-F238E27FC236}">
              <a16:creationId xmlns:a16="http://schemas.microsoft.com/office/drawing/2014/main" id="{00000000-0008-0000-0400-000003000000}"/>
            </a:ext>
          </a:extLst>
        </xdr:cNvPr>
        <xdr:cNvSpPr/>
      </xdr:nvSpPr>
      <xdr:spPr>
        <a:xfrm>
          <a:off x="9468505" y="8509439"/>
          <a:ext cx="1861365" cy="498929"/>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Fragen zur Feinplanung</a:t>
          </a:r>
        </a:p>
      </xdr:txBody>
    </xdr:sp>
    <xdr:clientData/>
  </xdr:twoCellAnchor>
  <xdr:twoCellAnchor>
    <xdr:from>
      <xdr:col>5</xdr:col>
      <xdr:colOff>8081</xdr:colOff>
      <xdr:row>32</xdr:row>
      <xdr:rowOff>244795</xdr:rowOff>
    </xdr:from>
    <xdr:to>
      <xdr:col>5</xdr:col>
      <xdr:colOff>1869446</xdr:colOff>
      <xdr:row>32</xdr:row>
      <xdr:rowOff>743724</xdr:rowOff>
    </xdr:to>
    <xdr:sp macro="" textlink="">
      <xdr:nvSpPr>
        <xdr:cNvPr id="4" name="Rechteck 3">
          <a:hlinkClick xmlns:r="http://schemas.openxmlformats.org/officeDocument/2006/relationships" r:id="rId3"/>
          <a:extLst>
            <a:ext uri="{FF2B5EF4-FFF2-40B4-BE49-F238E27FC236}">
              <a16:creationId xmlns:a16="http://schemas.microsoft.com/office/drawing/2014/main" id="{00000000-0008-0000-0400-000004000000}"/>
            </a:ext>
          </a:extLst>
        </xdr:cNvPr>
        <xdr:cNvSpPr/>
      </xdr:nvSpPr>
      <xdr:spPr>
        <a:xfrm>
          <a:off x="9468505" y="9527634"/>
          <a:ext cx="1861365" cy="498929"/>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Fragen zur Nachhaltigkeit</a:t>
          </a:r>
        </a:p>
      </xdr:txBody>
    </xdr:sp>
    <xdr:clientData/>
  </xdr:twoCellAnchor>
  <xdr:twoCellAnchor>
    <xdr:from>
      <xdr:col>5</xdr:col>
      <xdr:colOff>8081</xdr:colOff>
      <xdr:row>33</xdr:row>
      <xdr:rowOff>245914</xdr:rowOff>
    </xdr:from>
    <xdr:to>
      <xdr:col>5</xdr:col>
      <xdr:colOff>1869446</xdr:colOff>
      <xdr:row>33</xdr:row>
      <xdr:rowOff>744843</xdr:rowOff>
    </xdr:to>
    <xdr:sp macro="" textlink="">
      <xdr:nvSpPr>
        <xdr:cNvPr id="5" name="Rechteck 4">
          <a:hlinkClick xmlns:r="http://schemas.openxmlformats.org/officeDocument/2006/relationships" r:id="rId4"/>
          <a:extLst>
            <a:ext uri="{FF2B5EF4-FFF2-40B4-BE49-F238E27FC236}">
              <a16:creationId xmlns:a16="http://schemas.microsoft.com/office/drawing/2014/main" id="{00000000-0008-0000-0400-000005000000}"/>
            </a:ext>
          </a:extLst>
        </xdr:cNvPr>
        <xdr:cNvSpPr/>
      </xdr:nvSpPr>
      <xdr:spPr>
        <a:xfrm>
          <a:off x="9468505" y="10545829"/>
          <a:ext cx="1861365" cy="498929"/>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Fragen zur Alternativenauswahl</a:t>
          </a:r>
        </a:p>
      </xdr:txBody>
    </xdr:sp>
    <xdr:clientData/>
  </xdr:twoCellAnchor>
  <xdr:twoCellAnchor>
    <xdr:from>
      <xdr:col>0</xdr:col>
      <xdr:colOff>260958</xdr:colOff>
      <xdr:row>1</xdr:row>
      <xdr:rowOff>0</xdr:rowOff>
    </xdr:from>
    <xdr:to>
      <xdr:col>2</xdr:col>
      <xdr:colOff>2709932</xdr:colOff>
      <xdr:row>3</xdr:row>
      <xdr:rowOff>127698</xdr:rowOff>
    </xdr:to>
    <xdr:sp macro="" textlink="">
      <xdr:nvSpPr>
        <xdr:cNvPr id="6" name="Rechteck 5">
          <a:hlinkClick xmlns:r="http://schemas.openxmlformats.org/officeDocument/2006/relationships" r:id="rId5"/>
          <a:extLst>
            <a:ext uri="{FF2B5EF4-FFF2-40B4-BE49-F238E27FC236}">
              <a16:creationId xmlns:a16="http://schemas.microsoft.com/office/drawing/2014/main" id="{00000000-0008-0000-0400-000006000000}"/>
            </a:ext>
          </a:extLst>
        </xdr:cNvPr>
        <xdr:cNvSpPr/>
      </xdr:nvSpPr>
      <xdr:spPr>
        <a:xfrm>
          <a:off x="260958" y="195719"/>
          <a:ext cx="2970892" cy="519137"/>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Zurück zur Rollenauswahl</a:t>
          </a:r>
        </a:p>
      </xdr:txBody>
    </xdr:sp>
    <xdr:clientData/>
  </xdr:twoCellAnchor>
  <xdr:twoCellAnchor>
    <xdr:from>
      <xdr:col>5</xdr:col>
      <xdr:colOff>8081</xdr:colOff>
      <xdr:row>34</xdr:row>
      <xdr:rowOff>247032</xdr:rowOff>
    </xdr:from>
    <xdr:to>
      <xdr:col>5</xdr:col>
      <xdr:colOff>1869446</xdr:colOff>
      <xdr:row>34</xdr:row>
      <xdr:rowOff>745961</xdr:rowOff>
    </xdr:to>
    <xdr:sp macro="" textlink="">
      <xdr:nvSpPr>
        <xdr:cNvPr id="7" name="Rechteck 6">
          <a:hlinkClick xmlns:r="http://schemas.openxmlformats.org/officeDocument/2006/relationships" r:id="rId6"/>
          <a:extLst>
            <a:ext uri="{FF2B5EF4-FFF2-40B4-BE49-F238E27FC236}">
              <a16:creationId xmlns:a16="http://schemas.microsoft.com/office/drawing/2014/main" id="{00000000-0008-0000-0400-000007000000}"/>
            </a:ext>
          </a:extLst>
        </xdr:cNvPr>
        <xdr:cNvSpPr/>
      </xdr:nvSpPr>
      <xdr:spPr>
        <a:xfrm>
          <a:off x="9468505" y="11564024"/>
          <a:ext cx="1861365" cy="498929"/>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Fragen</a:t>
          </a:r>
          <a:r>
            <a:rPr lang="en-GB" sz="1100" baseline="0"/>
            <a:t> zur Vorbereitung der Vergabe</a:t>
          </a:r>
          <a:endParaRPr lang="en-GB" sz="1100"/>
        </a:p>
      </xdr:txBody>
    </xdr:sp>
    <xdr:clientData/>
  </xdr:twoCellAnchor>
  <xdr:twoCellAnchor>
    <xdr:from>
      <xdr:col>5</xdr:col>
      <xdr:colOff>8081</xdr:colOff>
      <xdr:row>35</xdr:row>
      <xdr:rowOff>248151</xdr:rowOff>
    </xdr:from>
    <xdr:to>
      <xdr:col>5</xdr:col>
      <xdr:colOff>1869446</xdr:colOff>
      <xdr:row>35</xdr:row>
      <xdr:rowOff>747080</xdr:rowOff>
    </xdr:to>
    <xdr:sp macro="" textlink="">
      <xdr:nvSpPr>
        <xdr:cNvPr id="8" name="Rechteck 7">
          <a:hlinkClick xmlns:r="http://schemas.openxmlformats.org/officeDocument/2006/relationships" r:id="rId7"/>
          <a:extLst>
            <a:ext uri="{FF2B5EF4-FFF2-40B4-BE49-F238E27FC236}">
              <a16:creationId xmlns:a16="http://schemas.microsoft.com/office/drawing/2014/main" id="{00000000-0008-0000-0400-000008000000}"/>
            </a:ext>
          </a:extLst>
        </xdr:cNvPr>
        <xdr:cNvSpPr/>
      </xdr:nvSpPr>
      <xdr:spPr>
        <a:xfrm>
          <a:off x="9468505" y="12582219"/>
          <a:ext cx="1861365" cy="498929"/>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Fragen</a:t>
          </a:r>
          <a:r>
            <a:rPr lang="en-GB" sz="1100" baseline="0"/>
            <a:t> zur Durchführung der Vergabe</a:t>
          </a:r>
          <a:endParaRPr lang="en-GB" sz="1100"/>
        </a:p>
      </xdr:txBody>
    </xdr:sp>
    <xdr:clientData/>
  </xdr:twoCellAnchor>
  <xdr:twoCellAnchor>
    <xdr:from>
      <xdr:col>5</xdr:col>
      <xdr:colOff>8081</xdr:colOff>
      <xdr:row>36</xdr:row>
      <xdr:rowOff>249267</xdr:rowOff>
    </xdr:from>
    <xdr:to>
      <xdr:col>5</xdr:col>
      <xdr:colOff>1869446</xdr:colOff>
      <xdr:row>36</xdr:row>
      <xdr:rowOff>748196</xdr:rowOff>
    </xdr:to>
    <xdr:sp macro="" textlink="">
      <xdr:nvSpPr>
        <xdr:cNvPr id="9" name="Rechteck 8">
          <a:hlinkClick xmlns:r="http://schemas.openxmlformats.org/officeDocument/2006/relationships" r:id="rId8"/>
          <a:extLst>
            <a:ext uri="{FF2B5EF4-FFF2-40B4-BE49-F238E27FC236}">
              <a16:creationId xmlns:a16="http://schemas.microsoft.com/office/drawing/2014/main" id="{00000000-0008-0000-0400-000009000000}"/>
            </a:ext>
          </a:extLst>
        </xdr:cNvPr>
        <xdr:cNvSpPr/>
      </xdr:nvSpPr>
      <xdr:spPr>
        <a:xfrm>
          <a:off x="9468505" y="13600411"/>
          <a:ext cx="1861365" cy="498929"/>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Fragen</a:t>
          </a:r>
          <a:r>
            <a:rPr lang="en-GB" sz="1100" baseline="0"/>
            <a:t> zur Nachbereitung der Vergabe</a:t>
          </a:r>
          <a:endParaRPr lang="en-GB" sz="1100"/>
        </a:p>
      </xdr:txBody>
    </xdr:sp>
    <xdr:clientData/>
  </xdr:twoCellAnchor>
  <xdr:twoCellAnchor>
    <xdr:from>
      <xdr:col>5</xdr:col>
      <xdr:colOff>8081</xdr:colOff>
      <xdr:row>38</xdr:row>
      <xdr:rowOff>238995</xdr:rowOff>
    </xdr:from>
    <xdr:to>
      <xdr:col>5</xdr:col>
      <xdr:colOff>1869446</xdr:colOff>
      <xdr:row>38</xdr:row>
      <xdr:rowOff>779319</xdr:rowOff>
    </xdr:to>
    <xdr:sp macro="" textlink="">
      <xdr:nvSpPr>
        <xdr:cNvPr id="10" name="Rechteck 9">
          <a:hlinkClick xmlns:r="http://schemas.openxmlformats.org/officeDocument/2006/relationships" r:id="rId9"/>
          <a:extLst>
            <a:ext uri="{FF2B5EF4-FFF2-40B4-BE49-F238E27FC236}">
              <a16:creationId xmlns:a16="http://schemas.microsoft.com/office/drawing/2014/main" id="{00000000-0008-0000-0400-00000A000000}"/>
            </a:ext>
          </a:extLst>
        </xdr:cNvPr>
        <xdr:cNvSpPr/>
      </xdr:nvSpPr>
      <xdr:spPr>
        <a:xfrm>
          <a:off x="9489786" y="14555359"/>
          <a:ext cx="1861365" cy="540324"/>
        </a:xfrm>
        <a:prstGeom prst="rect">
          <a:avLst/>
        </a:prstGeom>
        <a:solidFill>
          <a:srgbClr val="C0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Alle Fragen in</a:t>
          </a:r>
          <a:r>
            <a:rPr lang="en-GB" sz="1100" baseline="0"/>
            <a:t> einer Übersicht</a:t>
          </a:r>
          <a:endParaRPr lang="en-GB"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34019</xdr:colOff>
      <xdr:row>1</xdr:row>
      <xdr:rowOff>22678</xdr:rowOff>
    </xdr:from>
    <xdr:to>
      <xdr:col>3</xdr:col>
      <xdr:colOff>6804</xdr:colOff>
      <xdr:row>3</xdr:row>
      <xdr:rowOff>158750</xdr:rowOff>
    </xdr:to>
    <xdr:sp macro="" textlink="">
      <xdr:nvSpPr>
        <xdr:cNvPr id="2" name="Rechteck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303894" y="213178"/>
          <a:ext cx="2877910" cy="517072"/>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Zurück zur Startseite </a:t>
          </a:r>
        </a:p>
        <a:p>
          <a:pPr algn="ctr"/>
          <a:r>
            <a:rPr lang="en-GB" sz="1100"/>
            <a:t>zum operativen Einkäufer (Neukauf)</a:t>
          </a:r>
        </a:p>
      </xdr:txBody>
    </xdr:sp>
    <xdr:clientData/>
  </xdr:twoCellAnchor>
  <xdr:twoCellAnchor>
    <xdr:from>
      <xdr:col>3</xdr:col>
      <xdr:colOff>32327</xdr:colOff>
      <xdr:row>1</xdr:row>
      <xdr:rowOff>22678</xdr:rowOff>
    </xdr:from>
    <xdr:to>
      <xdr:col>3</xdr:col>
      <xdr:colOff>3022600</xdr:colOff>
      <xdr:row>3</xdr:row>
      <xdr:rowOff>161993</xdr:rowOff>
    </xdr:to>
    <xdr:sp macro="" textlink="">
      <xdr:nvSpPr>
        <xdr:cNvPr id="3" name="Rechteck 2">
          <a:hlinkClick xmlns:r="http://schemas.openxmlformats.org/officeDocument/2006/relationships" r:id="rId2"/>
          <a:extLst>
            <a:ext uri="{FF2B5EF4-FFF2-40B4-BE49-F238E27FC236}">
              <a16:creationId xmlns:a16="http://schemas.microsoft.com/office/drawing/2014/main" id="{00000000-0008-0000-0500-000003000000}"/>
            </a:ext>
          </a:extLst>
        </xdr:cNvPr>
        <xdr:cNvSpPr/>
      </xdr:nvSpPr>
      <xdr:spPr>
        <a:xfrm>
          <a:off x="3207327" y="213178"/>
          <a:ext cx="2990273" cy="520315"/>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Weiter zur Feinplanung (Neukauf)</a:t>
          </a:r>
        </a:p>
      </xdr:txBody>
    </xdr:sp>
    <xdr:clientData/>
  </xdr:twoCellAnchor>
  <mc:AlternateContent xmlns:mc="http://schemas.openxmlformats.org/markup-compatibility/2006">
    <mc:Choice xmlns:a14="http://schemas.microsoft.com/office/drawing/2010/main" Requires="a14">
      <xdr:twoCellAnchor editAs="oneCell">
        <xdr:from>
          <xdr:col>3</xdr:col>
          <xdr:colOff>3378200</xdr:colOff>
          <xdr:row>0</xdr:row>
          <xdr:rowOff>127000</xdr:rowOff>
        </xdr:from>
        <xdr:to>
          <xdr:col>4</xdr:col>
          <xdr:colOff>723900</xdr:colOff>
          <xdr:row>6</xdr:row>
          <xdr:rowOff>177800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500-00000110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34019</xdr:colOff>
      <xdr:row>1</xdr:row>
      <xdr:rowOff>22678</xdr:rowOff>
    </xdr:from>
    <xdr:to>
      <xdr:col>2</xdr:col>
      <xdr:colOff>2705554</xdr:colOff>
      <xdr:row>3</xdr:row>
      <xdr:rowOff>158750</xdr:rowOff>
    </xdr:to>
    <xdr:sp macro="" textlink="">
      <xdr:nvSpPr>
        <xdr:cNvPr id="2" name="Rechteck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306162" y="213178"/>
          <a:ext cx="2875642" cy="517072"/>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Zurück zur Startseite </a:t>
          </a:r>
        </a:p>
        <a:p>
          <a:pPr algn="ctr"/>
          <a:r>
            <a:rPr lang="en-GB" sz="1100"/>
            <a:t>zum operativen Einkäufer (Neukauf)</a:t>
          </a:r>
        </a:p>
      </xdr:txBody>
    </xdr:sp>
    <xdr:clientData/>
  </xdr:twoCellAnchor>
  <xdr:twoCellAnchor>
    <xdr:from>
      <xdr:col>3</xdr:col>
      <xdr:colOff>50525</xdr:colOff>
      <xdr:row>1</xdr:row>
      <xdr:rowOff>22678</xdr:rowOff>
    </xdr:from>
    <xdr:to>
      <xdr:col>3</xdr:col>
      <xdr:colOff>3040798</xdr:colOff>
      <xdr:row>3</xdr:row>
      <xdr:rowOff>161993</xdr:rowOff>
    </xdr:to>
    <xdr:sp macro="" textlink="">
      <xdr:nvSpPr>
        <xdr:cNvPr id="3" name="Rechteck 2">
          <a:hlinkClick xmlns:r="http://schemas.openxmlformats.org/officeDocument/2006/relationships" r:id="rId2"/>
          <a:extLst>
            <a:ext uri="{FF2B5EF4-FFF2-40B4-BE49-F238E27FC236}">
              <a16:creationId xmlns:a16="http://schemas.microsoft.com/office/drawing/2014/main" id="{00000000-0008-0000-0600-000003000000}"/>
            </a:ext>
          </a:extLst>
        </xdr:cNvPr>
        <xdr:cNvSpPr/>
      </xdr:nvSpPr>
      <xdr:spPr>
        <a:xfrm>
          <a:off x="3234596" y="213178"/>
          <a:ext cx="2990273" cy="520315"/>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100">
              <a:solidFill>
                <a:schemeClr val="lt1"/>
              </a:solidFill>
              <a:effectLst/>
              <a:latin typeface="+mn-lt"/>
              <a:ea typeface="+mn-ea"/>
              <a:cs typeface="+mn-cs"/>
            </a:rPr>
            <a:t>Zurück zur Grobplanung (Neukauf)</a:t>
          </a:r>
          <a:endParaRPr lang="en-GB">
            <a:effectLst/>
          </a:endParaRPr>
        </a:p>
      </xdr:txBody>
    </xdr:sp>
    <xdr:clientData/>
  </xdr:twoCellAnchor>
  <xdr:twoCellAnchor>
    <xdr:from>
      <xdr:col>3</xdr:col>
      <xdr:colOff>3093589</xdr:colOff>
      <xdr:row>1</xdr:row>
      <xdr:rowOff>22678</xdr:rowOff>
    </xdr:from>
    <xdr:to>
      <xdr:col>5</xdr:col>
      <xdr:colOff>808478</xdr:colOff>
      <xdr:row>3</xdr:row>
      <xdr:rowOff>161993</xdr:rowOff>
    </xdr:to>
    <xdr:sp macro="" textlink="">
      <xdr:nvSpPr>
        <xdr:cNvPr id="5" name="Rechteck 4">
          <a:hlinkClick xmlns:r="http://schemas.openxmlformats.org/officeDocument/2006/relationships" r:id="rId3"/>
          <a:extLst>
            <a:ext uri="{FF2B5EF4-FFF2-40B4-BE49-F238E27FC236}">
              <a16:creationId xmlns:a16="http://schemas.microsoft.com/office/drawing/2014/main" id="{00000000-0008-0000-0600-000005000000}"/>
            </a:ext>
          </a:extLst>
        </xdr:cNvPr>
        <xdr:cNvSpPr/>
      </xdr:nvSpPr>
      <xdr:spPr>
        <a:xfrm>
          <a:off x="6277660" y="213178"/>
          <a:ext cx="2912818" cy="520315"/>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100">
              <a:solidFill>
                <a:schemeClr val="lt1"/>
              </a:solidFill>
              <a:effectLst/>
              <a:latin typeface="+mn-lt"/>
              <a:ea typeface="+mn-ea"/>
              <a:cs typeface="+mn-cs"/>
            </a:rPr>
            <a:t>Weiter mit der Planung zur Nachhaltigkeit (Neukauf)</a:t>
          </a:r>
          <a:endParaRPr lang="en-GB">
            <a:effectLst/>
          </a:endParaRPr>
        </a:p>
      </xdr:txBody>
    </xdr:sp>
    <xdr:clientData/>
  </xdr:twoCellAnchor>
  <mc:AlternateContent xmlns:mc="http://schemas.openxmlformats.org/markup-compatibility/2006">
    <mc:Choice xmlns:a14="http://schemas.microsoft.com/office/drawing/2010/main" Requires="a14">
      <xdr:twoCellAnchor editAs="oneCell">
        <xdr:from>
          <xdr:col>5</xdr:col>
          <xdr:colOff>1104900</xdr:colOff>
          <xdr:row>0</xdr:row>
          <xdr:rowOff>139700</xdr:rowOff>
        </xdr:from>
        <xdr:to>
          <xdr:col>6</xdr:col>
          <xdr:colOff>622300</xdr:colOff>
          <xdr:row>6</xdr:row>
          <xdr:rowOff>190500</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600-00000114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xdr:col>
      <xdr:colOff>34019</xdr:colOff>
      <xdr:row>1</xdr:row>
      <xdr:rowOff>22678</xdr:rowOff>
    </xdr:from>
    <xdr:to>
      <xdr:col>2</xdr:col>
      <xdr:colOff>2705554</xdr:colOff>
      <xdr:row>3</xdr:row>
      <xdr:rowOff>158750</xdr:rowOff>
    </xdr:to>
    <xdr:sp macro="" textlink="">
      <xdr:nvSpPr>
        <xdr:cNvPr id="2" name="Rechteck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306162" y="213178"/>
          <a:ext cx="2875642" cy="517072"/>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Zurück zur Startseite </a:t>
          </a:r>
        </a:p>
        <a:p>
          <a:pPr algn="ctr"/>
          <a:r>
            <a:rPr lang="en-GB" sz="1100"/>
            <a:t>zum operativen Einkäufer (Neukauf)</a:t>
          </a:r>
        </a:p>
      </xdr:txBody>
    </xdr:sp>
    <xdr:clientData/>
  </xdr:twoCellAnchor>
  <xdr:twoCellAnchor>
    <xdr:from>
      <xdr:col>3</xdr:col>
      <xdr:colOff>50525</xdr:colOff>
      <xdr:row>1</xdr:row>
      <xdr:rowOff>22678</xdr:rowOff>
    </xdr:from>
    <xdr:to>
      <xdr:col>3</xdr:col>
      <xdr:colOff>3040798</xdr:colOff>
      <xdr:row>3</xdr:row>
      <xdr:rowOff>161993</xdr:rowOff>
    </xdr:to>
    <xdr:sp macro="" textlink="">
      <xdr:nvSpPr>
        <xdr:cNvPr id="3" name="Rechteck 2">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3234596" y="213178"/>
          <a:ext cx="2990273" cy="520315"/>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100">
              <a:solidFill>
                <a:schemeClr val="lt1"/>
              </a:solidFill>
              <a:effectLst/>
              <a:latin typeface="+mn-lt"/>
              <a:ea typeface="+mn-ea"/>
              <a:cs typeface="+mn-cs"/>
            </a:rPr>
            <a:t>Zurück zur Feinplanung</a:t>
          </a:r>
          <a:r>
            <a:rPr lang="en-GB" sz="1100" baseline="0">
              <a:solidFill>
                <a:schemeClr val="lt1"/>
              </a:solidFill>
              <a:effectLst/>
              <a:latin typeface="+mn-lt"/>
              <a:ea typeface="+mn-ea"/>
              <a:cs typeface="+mn-cs"/>
            </a:rPr>
            <a:t> / Bedarfsspezifikation</a:t>
          </a:r>
          <a:r>
            <a:rPr lang="en-GB" sz="1100">
              <a:solidFill>
                <a:schemeClr val="lt1"/>
              </a:solidFill>
              <a:effectLst/>
              <a:latin typeface="+mn-lt"/>
              <a:ea typeface="+mn-ea"/>
              <a:cs typeface="+mn-cs"/>
            </a:rPr>
            <a:t> (Neukauf)</a:t>
          </a:r>
          <a:endParaRPr lang="en-GB">
            <a:effectLst/>
          </a:endParaRPr>
        </a:p>
      </xdr:txBody>
    </xdr:sp>
    <xdr:clientData/>
  </xdr:twoCellAnchor>
  <xdr:twoCellAnchor>
    <xdr:from>
      <xdr:col>3</xdr:col>
      <xdr:colOff>3093589</xdr:colOff>
      <xdr:row>1</xdr:row>
      <xdr:rowOff>22678</xdr:rowOff>
    </xdr:from>
    <xdr:to>
      <xdr:col>5</xdr:col>
      <xdr:colOff>808478</xdr:colOff>
      <xdr:row>3</xdr:row>
      <xdr:rowOff>161993</xdr:rowOff>
    </xdr:to>
    <xdr:sp macro="" textlink="">
      <xdr:nvSpPr>
        <xdr:cNvPr id="4" name="Rechteck 3">
          <a:hlinkClick xmlns:r="http://schemas.openxmlformats.org/officeDocument/2006/relationships" r:id="rId3"/>
          <a:extLst>
            <a:ext uri="{FF2B5EF4-FFF2-40B4-BE49-F238E27FC236}">
              <a16:creationId xmlns:a16="http://schemas.microsoft.com/office/drawing/2014/main" id="{00000000-0008-0000-0700-000004000000}"/>
            </a:ext>
          </a:extLst>
        </xdr:cNvPr>
        <xdr:cNvSpPr/>
      </xdr:nvSpPr>
      <xdr:spPr>
        <a:xfrm>
          <a:off x="6277660" y="213178"/>
          <a:ext cx="2749532" cy="520315"/>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100">
              <a:solidFill>
                <a:schemeClr val="lt1"/>
              </a:solidFill>
              <a:effectLst/>
              <a:latin typeface="+mn-lt"/>
              <a:ea typeface="+mn-ea"/>
              <a:cs typeface="+mn-cs"/>
            </a:rPr>
            <a:t>Weiter mit der Alternativenplanung </a:t>
          </a:r>
        </a:p>
        <a:p>
          <a:pPr marL="0" marR="0" lvl="0" indent="0" algn="ctr" defTabSz="914400" eaLnBrk="1" fontAlgn="auto" latinLnBrk="0" hangingPunct="1">
            <a:lnSpc>
              <a:spcPct val="100000"/>
            </a:lnSpc>
            <a:spcBef>
              <a:spcPts val="0"/>
            </a:spcBef>
            <a:spcAft>
              <a:spcPts val="0"/>
            </a:spcAft>
            <a:buClrTx/>
            <a:buSzTx/>
            <a:buFontTx/>
            <a:buNone/>
            <a:tabLst/>
            <a:defRPr/>
          </a:pPr>
          <a:r>
            <a:rPr lang="en-GB" sz="1100">
              <a:solidFill>
                <a:schemeClr val="lt1"/>
              </a:solidFill>
              <a:effectLst/>
              <a:latin typeface="+mn-lt"/>
              <a:ea typeface="+mn-ea"/>
              <a:cs typeface="+mn-cs"/>
            </a:rPr>
            <a:t>(Neukauf)</a:t>
          </a:r>
          <a:endParaRPr lang="en-GB">
            <a:effectLst/>
          </a:endParaRPr>
        </a:p>
      </xdr:txBody>
    </xdr:sp>
    <xdr:clientData/>
  </xdr:twoCellAnchor>
  <mc:AlternateContent xmlns:mc="http://schemas.openxmlformats.org/markup-compatibility/2006">
    <mc:Choice xmlns:a14="http://schemas.microsoft.com/office/drawing/2010/main" Requires="a14">
      <xdr:twoCellAnchor editAs="oneCell">
        <xdr:from>
          <xdr:col>5</xdr:col>
          <xdr:colOff>965200</xdr:colOff>
          <xdr:row>0</xdr:row>
          <xdr:rowOff>152400</xdr:rowOff>
        </xdr:from>
        <xdr:to>
          <xdr:col>6</xdr:col>
          <xdr:colOff>495300</xdr:colOff>
          <xdr:row>7</xdr:row>
          <xdr:rowOff>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700-00000118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1</xdr:col>
      <xdr:colOff>34019</xdr:colOff>
      <xdr:row>1</xdr:row>
      <xdr:rowOff>22678</xdr:rowOff>
    </xdr:from>
    <xdr:to>
      <xdr:col>2</xdr:col>
      <xdr:colOff>2705554</xdr:colOff>
      <xdr:row>3</xdr:row>
      <xdr:rowOff>158750</xdr:rowOff>
    </xdr:to>
    <xdr:sp macro="" textlink="">
      <xdr:nvSpPr>
        <xdr:cNvPr id="2" name="Rechteck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313200" y="219747"/>
          <a:ext cx="2868604" cy="53021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100"/>
            <a:t>Zurück zur Startseite </a:t>
          </a:r>
        </a:p>
        <a:p>
          <a:pPr algn="ctr"/>
          <a:r>
            <a:rPr lang="en-GB" sz="1100"/>
            <a:t>zum operativen Einkäufer (Neukauf)</a:t>
          </a:r>
        </a:p>
      </xdr:txBody>
    </xdr:sp>
    <xdr:clientData/>
  </xdr:twoCellAnchor>
  <xdr:twoCellAnchor>
    <xdr:from>
      <xdr:col>3</xdr:col>
      <xdr:colOff>49586</xdr:colOff>
      <xdr:row>1</xdr:row>
      <xdr:rowOff>22678</xdr:rowOff>
    </xdr:from>
    <xdr:to>
      <xdr:col>3</xdr:col>
      <xdr:colOff>3039859</xdr:colOff>
      <xdr:row>3</xdr:row>
      <xdr:rowOff>161993</xdr:rowOff>
    </xdr:to>
    <xdr:sp macro="" textlink="">
      <xdr:nvSpPr>
        <xdr:cNvPr id="3" name="Rechteck 2">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3235534" y="219747"/>
          <a:ext cx="2990273" cy="533453"/>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100">
              <a:solidFill>
                <a:schemeClr val="lt1"/>
              </a:solidFill>
              <a:effectLst/>
              <a:latin typeface="+mn-lt"/>
              <a:ea typeface="+mn-ea"/>
              <a:cs typeface="+mn-cs"/>
            </a:rPr>
            <a:t>Zurück zur Nachhaltigkeitsplanung</a:t>
          </a:r>
          <a:r>
            <a:rPr lang="en-GB" sz="1100" baseline="0">
              <a:solidFill>
                <a:schemeClr val="lt1"/>
              </a:solidFill>
              <a:effectLst/>
              <a:latin typeface="+mn-lt"/>
              <a:ea typeface="+mn-ea"/>
              <a:cs typeface="+mn-cs"/>
            </a:rPr>
            <a:t> </a:t>
          </a:r>
        </a:p>
        <a:p>
          <a:pPr marL="0" marR="0" lvl="0" indent="0" algn="ctr" defTabSz="914400" eaLnBrk="1" fontAlgn="auto" latinLnBrk="0" hangingPunct="1">
            <a:lnSpc>
              <a:spcPct val="100000"/>
            </a:lnSpc>
            <a:spcBef>
              <a:spcPts val="0"/>
            </a:spcBef>
            <a:spcAft>
              <a:spcPts val="0"/>
            </a:spcAft>
            <a:buClrTx/>
            <a:buSzTx/>
            <a:buFontTx/>
            <a:buNone/>
            <a:tabLst/>
            <a:defRPr/>
          </a:pPr>
          <a:r>
            <a:rPr lang="en-GB" sz="1100">
              <a:solidFill>
                <a:schemeClr val="lt1"/>
              </a:solidFill>
              <a:effectLst/>
              <a:latin typeface="+mn-lt"/>
              <a:ea typeface="+mn-ea"/>
              <a:cs typeface="+mn-cs"/>
            </a:rPr>
            <a:t>(Neukauf)</a:t>
          </a:r>
          <a:endParaRPr lang="en-GB">
            <a:effectLst/>
          </a:endParaRPr>
        </a:p>
      </xdr:txBody>
    </xdr:sp>
    <xdr:clientData/>
  </xdr:twoCellAnchor>
  <xdr:twoCellAnchor>
    <xdr:from>
      <xdr:col>3</xdr:col>
      <xdr:colOff>3093589</xdr:colOff>
      <xdr:row>1</xdr:row>
      <xdr:rowOff>22678</xdr:rowOff>
    </xdr:from>
    <xdr:to>
      <xdr:col>5</xdr:col>
      <xdr:colOff>808478</xdr:colOff>
      <xdr:row>3</xdr:row>
      <xdr:rowOff>161993</xdr:rowOff>
    </xdr:to>
    <xdr:sp macro="" textlink="">
      <xdr:nvSpPr>
        <xdr:cNvPr id="4" name="Rechteck 3">
          <a:hlinkClick xmlns:r="http://schemas.openxmlformats.org/officeDocument/2006/relationships" r:id="rId3"/>
          <a:extLst>
            <a:ext uri="{FF2B5EF4-FFF2-40B4-BE49-F238E27FC236}">
              <a16:creationId xmlns:a16="http://schemas.microsoft.com/office/drawing/2014/main" id="{00000000-0008-0000-0800-000004000000}"/>
            </a:ext>
          </a:extLst>
        </xdr:cNvPr>
        <xdr:cNvSpPr/>
      </xdr:nvSpPr>
      <xdr:spPr>
        <a:xfrm>
          <a:off x="6279537" y="219747"/>
          <a:ext cx="2740148" cy="533453"/>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GB" sz="1100">
              <a:solidFill>
                <a:schemeClr val="lt1"/>
              </a:solidFill>
              <a:effectLst/>
              <a:latin typeface="+mn-lt"/>
              <a:ea typeface="+mn-ea"/>
              <a:cs typeface="+mn-cs"/>
            </a:rPr>
            <a:t>Weiter mit der Vorbereitung</a:t>
          </a:r>
          <a:r>
            <a:rPr lang="en-GB" sz="1100" baseline="0">
              <a:solidFill>
                <a:schemeClr val="lt1"/>
              </a:solidFill>
              <a:effectLst/>
              <a:latin typeface="+mn-lt"/>
              <a:ea typeface="+mn-ea"/>
              <a:cs typeface="+mn-cs"/>
            </a:rPr>
            <a:t> der Vergabeunterlagen</a:t>
          </a:r>
          <a:endParaRPr lang="en-GB" sz="1100">
            <a:solidFill>
              <a:schemeClr val="lt1"/>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GB" sz="1100">
              <a:solidFill>
                <a:schemeClr val="lt1"/>
              </a:solidFill>
              <a:effectLst/>
              <a:latin typeface="+mn-lt"/>
              <a:ea typeface="+mn-ea"/>
              <a:cs typeface="+mn-cs"/>
            </a:rPr>
            <a:t>(Neukauf)</a:t>
          </a:r>
          <a:endParaRPr lang="en-GB">
            <a:effectLst/>
          </a:endParaRPr>
        </a:p>
      </xdr:txBody>
    </xdr:sp>
    <xdr:clientData/>
  </xdr:twoCellAnchor>
  <mc:AlternateContent xmlns:mc="http://schemas.openxmlformats.org/markup-compatibility/2006">
    <mc:Choice xmlns:a14="http://schemas.microsoft.com/office/drawing/2010/main" Requires="a14">
      <xdr:twoCellAnchor editAs="oneCell">
        <xdr:from>
          <xdr:col>5</xdr:col>
          <xdr:colOff>1206500</xdr:colOff>
          <xdr:row>0</xdr:row>
          <xdr:rowOff>152400</xdr:rowOff>
        </xdr:from>
        <xdr:to>
          <xdr:col>6</xdr:col>
          <xdr:colOff>139700</xdr:colOff>
          <xdr:row>7</xdr:row>
          <xdr:rowOff>0</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800-0000011C0000}"/>
                </a:ext>
              </a:extLst>
            </xdr:cNvPr>
            <xdr:cNvSpPr/>
          </xdr:nvSpPr>
          <xdr:spPr bwMode="auto">
            <a:xfrm>
              <a:off x="0" y="0"/>
              <a:ext cx="0" cy="0"/>
            </a:xfrm>
            <a:prstGeom prst="rect">
              <a:avLst/>
            </a:prstGeom>
            <a:solidFill>
              <a:srgbClr val="FFFFFF"/>
            </a:solidFill>
            <a:ln>
              <a:noFill/>
            </a:ln>
            <a:extLs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w33ephsi/Desktop/181119_IT-Beschaffungsportfolio_V.53_E_UniBw.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w31bstkr/Desktop/180425_Purchasing_Portfolio_V.19_E_UniBw_S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_Einführung"/>
      <sheetName val="B_Erläuterungen"/>
      <sheetName val="C_Anforderungen"/>
      <sheetName val="C_Glossar"/>
      <sheetName val="Stufe1_Beschaffungsportfolio"/>
      <sheetName val="Stufe1_Wertgrenzen"/>
      <sheetName val="Stufe1_ÜbersichtNormStrategie"/>
      <sheetName val="Stufe2_KonstitutiveZieleEval"/>
      <sheetName val="Stufe3_KonstitutiveZieleKonkret"/>
      <sheetName val="Stufe4_Vollständigk.Überpr"/>
      <sheetName val="Stufe4_SteckbriefDruckbar"/>
      <sheetName val="Match_DatenbasisStufe3"/>
      <sheetName val="Match_Tabelle1_Stufe3"/>
      <sheetName val="MATCH_Stufe2_Tabelle1"/>
      <sheetName val="Match_Tabelle_KdB"/>
      <sheetName val="Match_Tabelle2_Stuf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Hardware</v>
          </cell>
          <cell r="B1" t="str">
            <v xml:space="preserve">IKTDienstleistungen </v>
          </cell>
          <cell r="C1" t="str">
            <v>Kommunikationstechnik</v>
          </cell>
          <cell r="D1" t="str">
            <v>Software</v>
          </cell>
        </row>
        <row r="2">
          <cell r="D2" t="str">
            <v>08.04.01 Systemsoftware/Betriebssystem</v>
          </cell>
          <cell r="H2" t="str">
            <v>Ja</v>
          </cell>
          <cell r="J2" t="str">
            <v>ZIB</v>
          </cell>
        </row>
        <row r="3">
          <cell r="D3" t="str">
            <v>08.04.02 Standardsoftware/Anwendungssoftware+</v>
          </cell>
          <cell r="H3" t="str">
            <v>Nein</v>
          </cell>
          <cell r="J3" t="str">
            <v>BWI</v>
          </cell>
        </row>
        <row r="4">
          <cell r="D4" t="str">
            <v>08.04.03 Fachverfahren</v>
          </cell>
          <cell r="J4" t="str">
            <v>ITZBund</v>
          </cell>
        </row>
        <row r="5">
          <cell r="D5" t="str">
            <v>08.04.04 Virtualisierungssoftware</v>
          </cell>
        </row>
        <row r="6">
          <cell r="D6" t="str">
            <v>08.04.05 Datenbanksysteme</v>
          </cell>
        </row>
      </sheetData>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Anforderungen"/>
      <sheetName val="Rechtliche Normen"/>
      <sheetName val="Definitionen"/>
      <sheetName val="Beschaffungsportfolio"/>
      <sheetName val="Positionierung"/>
      <sheetName val="Verfahrensstufen_konst.Ziele"/>
      <sheetName val="KonstZieWG_VerfSt"/>
      <sheetName val="Eingrenzung"/>
      <sheetName val="Leitfäden"/>
      <sheetName val="Match_Tabelle"/>
      <sheetName val="Match_Tabelle_KdB"/>
      <sheetName val="Bewertungsschema KonstZie"/>
      <sheetName val="Auswertung_Leitfäden"/>
      <sheetName val="Übersicht_NormStrategie"/>
      <sheetName val="NormStrat_EffizientAbwickeln"/>
      <sheetName val="Glossar"/>
    </sheetNames>
    <sheetDataSet>
      <sheetData sheetId="0"/>
      <sheetData sheetId="1"/>
      <sheetData sheetId="2"/>
      <sheetData sheetId="3"/>
      <sheetData sheetId="4"/>
      <sheetData sheetId="5"/>
      <sheetData sheetId="6"/>
      <sheetData sheetId="7"/>
      <sheetData sheetId="8"/>
      <sheetData sheetId="9"/>
      <sheetData sheetId="10">
        <row r="1">
          <cell r="A1" t="str">
            <v>Hardware</v>
          </cell>
          <cell r="B1" t="str">
            <v>Software</v>
          </cell>
          <cell r="C1" t="str">
            <v>Kommunikationstechnik</v>
          </cell>
          <cell r="D1" t="str">
            <v>IKTDienstleistungen</v>
          </cell>
        </row>
        <row r="2">
          <cell r="B2" t="str">
            <v>Systemsoftware/Betriebssystem</v>
          </cell>
          <cell r="E2" t="str">
            <v>IT-Sicherheit</v>
          </cell>
          <cell r="F2" t="str">
            <v>Präqualifikationssysteme</v>
          </cell>
          <cell r="G2" t="str">
            <v>Eigenerklärung (Herstellererklärung)</v>
          </cell>
          <cell r="H2" t="str">
            <v>BITKOM/BeschA (2013), Empfehlungen für die umweltfreundliche Beschaffung von Desktop-PCs, Version 2.0.</v>
          </cell>
        </row>
        <row r="3">
          <cell r="B3" t="str">
            <v>Standardsoftware/Anwendungssoftware</v>
          </cell>
          <cell r="E3" t="str">
            <v>Datenschutz</v>
          </cell>
          <cell r="F3" t="str">
            <v>Leistungsbeschreibung</v>
          </cell>
          <cell r="G3" t="str">
            <v>Nachweise (z.B. Messprotokolle/Mitgliedschaften)</v>
          </cell>
          <cell r="H3" t="str">
            <v xml:space="preserve">BITKOM/BeschA, (2014), Empfehlungen für die umweltfreundliche Beschaffung von Druck- und Multifunktionssystemen in Büroumgebungen, Version 1.0. </v>
          </cell>
        </row>
        <row r="4">
          <cell r="B4" t="str">
            <v>Fachverfahren</v>
          </cell>
          <cell r="E4" t="str">
            <v>Ökologische Nachhaltigkeit</v>
          </cell>
          <cell r="F4" t="str">
            <v>Eignungskriterien</v>
          </cell>
          <cell r="G4" t="str">
            <v>Zertifikate</v>
          </cell>
          <cell r="H4" t="str">
            <v>BITKOM/BeschA, (2013), Empfehlungen für die umweltfreundliche Beschaffung von Notebooks, Version 2.0.</v>
          </cell>
        </row>
        <row r="5">
          <cell r="B5" t="str">
            <v>Virtualisierungssoftware</v>
          </cell>
          <cell r="E5" t="str">
            <v>Ökonomische Nachhaltigkeit</v>
          </cell>
          <cell r="F5" t="str">
            <v>Ausführungsbestimmungen</v>
          </cell>
          <cell r="G5" t="str">
            <v>Konformitätserklärung</v>
          </cell>
          <cell r="H5" t="str">
            <v>BITKOM/BeschA, (2014), Gesetzliche Anforderungen an Drucker in Büroumgebungen, Version 1.0.</v>
          </cell>
        </row>
        <row r="6">
          <cell r="B6" t="str">
            <v>Datenbanksysteme</v>
          </cell>
          <cell r="E6" t="str">
            <v>Soziale Nachhaltigkeit</v>
          </cell>
          <cell r="F6" t="str">
            <v>ZSK Ausschluss</v>
          </cell>
          <cell r="H6" t="str">
            <v>BITKOM/BeschA, (2014), Gesetzliche Anforderungen an Notebooks in Büroumgebungen, Version 1.0.</v>
          </cell>
        </row>
        <row r="7">
          <cell r="E7" t="str">
            <v>Barrierefreiheit</v>
          </cell>
          <cell r="F7" t="str">
            <v>ZSK Bewertung</v>
          </cell>
          <cell r="H7" t="str">
            <v>BITKOM/BeschA, (2014), Gesetzliche Anforderungen an PCS in Büroumgebungen, Version 1.0.</v>
          </cell>
        </row>
        <row r="8">
          <cell r="E8" t="str">
            <v>Wettbewerbs- und Innovationsförderung</v>
          </cell>
          <cell r="H8" t="str">
            <v>BITKOM/BeschA, (2014), Gesetzliche Anforderungen an Server in Büroumgebungen, Version 1.0.</v>
          </cell>
        </row>
        <row r="9">
          <cell r="H9" t="str">
            <v>BITKOM/BeschA, (2014), Gesetzliche Anforderungen an Thin Clients in Büroumgebungen, Version 1.0.</v>
          </cell>
        </row>
        <row r="10">
          <cell r="H10" t="str">
            <v>BITKOM/BeschA, (2014), Gesetzliche Anforderungen an Computer-Bildschirme in Büroumgebungen, Version 1.0.</v>
          </cell>
        </row>
        <row r="11">
          <cell r="H11" t="str">
            <v>BITKOM/BeschA, (2015), Produktneutrale Leistungsbeschreibung Desktop-PC, Version 4.0.</v>
          </cell>
        </row>
        <row r="12">
          <cell r="H12" t="str">
            <v>BITKOM/BeschA, (2015), Produktneutrale Leistungsbeschreibung Drucker, Version 1.0.</v>
          </cell>
        </row>
        <row r="13">
          <cell r="H13" t="str">
            <v>BITKOM/BeschA, (2012), Produktneutrale Leistungsbeschreibung Monitore, Version 1.0.</v>
          </cell>
        </row>
        <row r="14">
          <cell r="H14" t="str">
            <v>BITKOM/BeschA, (2015), Produktneutrale Leistungsbeschreibung Multifunktionsgeräte, Version 1.0.</v>
          </cell>
        </row>
        <row r="15">
          <cell r="H15" t="str">
            <v>BITKOM/BeschA, (2011), Produktneutrale Leistungsbeschreibung Notebooks, Version 2.1.</v>
          </cell>
        </row>
        <row r="16">
          <cell r="H16" t="str">
            <v>BITKOM/BeschA, (2013), Produktneutrale Leistungsbeschreibung Thin Clients, Version 2.0.</v>
          </cell>
        </row>
        <row r="17">
          <cell r="H17" t="str">
            <v>BITKOM/BeschA, (2011), Produktneutrale Leistungsbeschreibung X86-Server, Version 1.1.</v>
          </cell>
        </row>
        <row r="18">
          <cell r="H18" t="str">
            <v>Ortner, R. (2016), Leitfaden zur Beschaffung von Standardsoftware durch öffentliche Auftraggeber unter besonderer Berücksichtigung von Gebrauchssoftware, Leitfaden BHO Legal, 2016.</v>
          </cell>
        </row>
        <row r="19">
          <cell r="H19" t="str">
            <v>Tepper, P. et.al. (2008), Sustainable procurement guidelines für office IT equipment, Hrsg. ICLEI 2008.</v>
          </cell>
        </row>
        <row r="20">
          <cell r="H20" t="str">
            <v>o.V. (2015), Anbieterfragebogen zur umweltfreundlichen Beschaffung von Computerbildschirmen, 2015.</v>
          </cell>
        </row>
        <row r="21">
          <cell r="H21" t="str">
            <v>HERMES 5 (o.J.), Leitfaden für IT-Projekte mit komplexen Beschaffungsstrukturen der Bundesverwaltung im Anwendungsbereich des BöB, Version 5.1.</v>
          </cell>
        </row>
        <row r="22">
          <cell r="H22" t="str">
            <v>World Economy, Ecology &amp; Development e.V, (2009), Buy IT Fair: Leitfaden zur Beschaffung von Computern nach sozialen und ökologischen Kriterien.</v>
          </cell>
        </row>
        <row r="23">
          <cell r="H23" t="str">
            <v>KNBHE (2017), Leitfaden zur nachhaltigen Beschaffung von Computern und Monitoren.</v>
          </cell>
        </row>
        <row r="24">
          <cell r="H24" t="str">
            <v>Umweltbundesamt (2015), Leitfaden zur umweltfreundlichen öffentlichen Beschaffung: Computerbildschirme.</v>
          </cell>
        </row>
        <row r="25">
          <cell r="H25" t="str">
            <v>World Economy, Ecology &amp; Development e.V, (2015), Praxisbeispiele: Sozial verantwortliche IT-Beschaffung, Ratgeber.</v>
          </cell>
        </row>
        <row r="26">
          <cell r="H26" t="str">
            <v>Baumeister, H. (2014), Umweltfreundliche IT-Beschaffung und Rahmenverträge. Chance oder Widerspruch?, 10.Fachtagung IT-Beschaffung Umweltbundesamt, 2014.</v>
          </cell>
        </row>
        <row r="27">
          <cell r="H27" t="str">
            <v>Krajewski, M. / Krämer, R. (2010), Bieterklärung als Instrument zur Einbeziehung von Arbeits- und Sozialstandards in der öffentlichen Beschaffung, Berlin, 2010.</v>
          </cell>
        </row>
        <row r="28">
          <cell r="H28" t="str">
            <v>Buchmüller, C. (2008), Rechtliches Gutachten zum Entwurf der Musterausschreibung von Desktop-PCs, einschließlich Servicevertrag, unter Berücksichtigung sozialer und ökologischer Kriterien, 2008.</v>
          </cell>
        </row>
        <row r="29">
          <cell r="H29" t="str">
            <v>Schmid, A./ Frank Baeza, D.R./ Franz, V. (2017), Haftungsrisiken in der IT - Ein Leitfaden für Inhaber, Geschäftsführer und IT-Verantwortliche.</v>
          </cell>
        </row>
        <row r="30">
          <cell r="H30" t="str">
            <v>Aufsichtsbehörde der Sozialversicherungsträger (2008), Grundleitfaden für Anzeigen zur Beschaffung bzw. Entwicklung von Datenverarbeitungsanlagen und -systemem sowie -programmen.</v>
          </cell>
        </row>
        <row r="31">
          <cell r="H31" t="str">
            <v>KlimaAktiv (o.J.), Leitfaden für das Audit von IT-Systemen.</v>
          </cell>
        </row>
        <row r="32">
          <cell r="H32" t="str">
            <v>Umweltbundesamt (2016), Leitfaden zur umweltfreundlichen öffentlichen Beschaffung: Produkte und Dienstleistungen für Rechenzentren und Serverräume.</v>
          </cell>
        </row>
        <row r="33">
          <cell r="H33" t="str">
            <v>Beck, S. (2013), Sozial verantwortliche Beschaffung von Informationstechnik.</v>
          </cell>
        </row>
        <row r="34">
          <cell r="H34" t="str">
            <v>Vasileva, V. et.al. (2012), Überprüfung sozialer Verantwortung entlang der Zulieferkette.</v>
          </cell>
        </row>
        <row r="35">
          <cell r="H35" t="str">
            <v>Clement, S./ Watt, J./ Semple, A. (2016), The Procura+ Manual - A Guide to Implementing sustainable Procurement.</v>
          </cell>
        </row>
        <row r="36">
          <cell r="H36" t="str">
            <v>Umweltbundesamt (2015), Umweltfreundliche öffentliche Beschaffung.</v>
          </cell>
        </row>
        <row r="37">
          <cell r="H37" t="str">
            <v>Robert, S. (2015), Stärkung der umweltfreundlichen öffentlichen Beschaffung.</v>
          </cell>
        </row>
        <row r="38">
          <cell r="H38" t="str">
            <v>Europäische Kommission (2010), Sozialorientierte Beschaffung - Ein Leitfaden für die Berücksichtigung sozialer Belange im öffentlichen Beschaffungswesen.</v>
          </cell>
        </row>
      </sheetData>
      <sheetData sheetId="11"/>
      <sheetData sheetId="12"/>
      <sheetData sheetId="13"/>
      <sheetData sheetId="14"/>
      <sheetData sheetId="15"/>
      <sheetData sheetId="16"/>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hilipp Simon" refreshedDate="44496.599184953702" createdVersion="7" refreshedVersion="7" minRefreshableVersion="3" recordCount="79" xr:uid="{D0D2E485-1B8A-4A90-A9AB-1281B84C2E1E}">
  <cacheSource type="worksheet">
    <worksheetSource ref="A1:D1048576" sheet="MATCH_BESCHAFFUNGSHEBEL"/>
  </cacheSource>
  <cacheFields count="4">
    <cacheField name="Normstrategie" numFmtId="0">
      <sharedItems containsBlank="1" count="10">
        <s v="Beschaffungsverhalten hinterfragen"/>
        <s v="In Verlässlichkeit investieren"/>
        <s v="Gemeinsam nach Vorteilen suchen"/>
        <s v="Standards entwickeln"/>
        <s v="Selektive Entscheidung treffen"/>
        <s v="Kostenpartnerschaft entwickeln"/>
        <s v="Beschaffung effizient abwickeln"/>
        <s v="Lieferanten konsolidieren"/>
        <s v="Wettbewerb ausnutzen"/>
        <m/>
      </sharedItems>
    </cacheField>
    <cacheField name="Detaillierte Beschaffungshebel" numFmtId="0">
      <sharedItems containsBlank="1"/>
    </cacheField>
    <cacheField name="Beschaffungshebel_Prozessphase" numFmtId="0">
      <sharedItems containsBlank="1"/>
    </cacheField>
    <cacheField name="Beschaffungshebel_Handlungsempfehlung"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9">
  <r>
    <x v="0"/>
    <s v=""/>
    <s v=""/>
    <s v=""/>
  </r>
  <r>
    <x v="0"/>
    <s v=""/>
    <s v=""/>
    <s v=""/>
  </r>
  <r>
    <x v="0"/>
    <s v=""/>
    <s v=""/>
    <s v=""/>
  </r>
  <r>
    <x v="0"/>
    <s v=""/>
    <s v=""/>
    <s v=""/>
  </r>
  <r>
    <x v="0"/>
    <s v=""/>
    <s v=""/>
    <s v=""/>
  </r>
  <r>
    <x v="0"/>
    <s v=""/>
    <s v=""/>
    <s v=""/>
  </r>
  <r>
    <x v="0"/>
    <s v=""/>
    <s v=""/>
    <s v=""/>
  </r>
  <r>
    <x v="0"/>
    <s v=""/>
    <s v=""/>
    <s v=""/>
  </r>
  <r>
    <x v="0"/>
    <s v=""/>
    <s v=""/>
    <s v=""/>
  </r>
  <r>
    <x v="0"/>
    <s v=""/>
    <s v=""/>
    <s v=""/>
  </r>
  <r>
    <x v="1"/>
    <s v="Reduktion der Komplexität des Beschaffungsobjekts"/>
    <s v="Bedarf"/>
    <s v="Beschaffung der Einzelbestandteile des Produktes oder der Dienstleistung (Entbündelung der Leistung) zur weiteren Öffnung des Bieterkreises und der Förderung des Wettbewerbs. Hinterfragen der Beschaffung komplexitätstreibender Leistungsbestandteile."/>
  </r>
  <r>
    <x v="1"/>
    <s v="Standardisierung der Beschaffungsobjekte"/>
    <s v="Bedarf"/>
    <s v="Vereinfachung des Beschaffungsobjektes durch den Verzicht auf individuelle Leistungsbestandteile."/>
  </r>
  <r>
    <x v="1"/>
    <s v="Ausgestaltung von längerfristigen und engen Beziehungen zu Lieferanten"/>
    <s v="Vergabe"/>
    <s v="Abschluss längerfristiger Verträge mit engmaschiger Lieferantenkontrolle zur Gewährleistung der Versorgungssicherheit."/>
  </r>
  <r>
    <x v="1"/>
    <s v="Einsatz funktionaler Anforderungen in den Leistungsbeschreibungen"/>
    <s v="Vergabe"/>
    <s v="Rein funktionale Anforderungen in der Leistungsbeschreibung um den Bieterkreis weiter zu öffnen und auch ähnliche Produkte/ Dienstleistungen zuzulassen, welche ebenfalls den Anforderungen gerecht werden."/>
  </r>
  <r>
    <x v="1"/>
    <s v="Zusammenarbeit im Kapazitätsmanagement"/>
    <s v="Leistungs-erbringung"/>
    <s v="Abstimmung des Bedarfs mit den Lieferanten in Form von Bedarfsprognosen zur Optimierung der Fertigungs- oder Lieferlose."/>
  </r>
  <r>
    <x v="1"/>
    <s v="Intensive Suche nach Substituten und neuen Lieferanten"/>
    <s v="Unterstützungs-prozess"/>
    <s v="Durchführung von intensiven und systematischen Marktbeobachtungen und -analysen, auch hinsichtlich der Bedürfnisbefriedigung anderer Organisationen mit ähnlichen Anforderungen."/>
  </r>
  <r>
    <x v="1"/>
    <s v="Entscheidung, ob das gewünschte Beschaffungsobjekt auch selbst bereitgestellt werden kann"/>
    <s v="Prozess-übergreifend"/>
    <s v="Durch den Aufbau eigener Ressourcen/Kompetenzen die Möglichkeit zur Eigenfertigung schaffen um das Versorgungsrisiko zu vermeiden und die operative Leistungsfähigkeit der Bedarfsträger sicherzustellen."/>
  </r>
  <r>
    <x v="2"/>
    <s v=""/>
    <s v=""/>
    <s v=""/>
  </r>
  <r>
    <x v="2"/>
    <s v=""/>
    <s v=""/>
    <s v=""/>
  </r>
  <r>
    <x v="2"/>
    <s v=""/>
    <s v=""/>
    <s v=""/>
  </r>
  <r>
    <x v="2"/>
    <s v=""/>
    <s v=""/>
    <s v=""/>
  </r>
  <r>
    <x v="2"/>
    <s v=""/>
    <s v=""/>
    <s v=""/>
  </r>
  <r>
    <x v="2"/>
    <s v=""/>
    <s v=""/>
    <s v=""/>
  </r>
  <r>
    <x v="2"/>
    <s v=""/>
    <s v=""/>
    <s v=""/>
  </r>
  <r>
    <x v="2"/>
    <s v=""/>
    <s v=""/>
    <s v=""/>
  </r>
  <r>
    <x v="2"/>
    <s v=""/>
    <s v=""/>
    <s v=""/>
  </r>
  <r>
    <x v="2"/>
    <s v=""/>
    <s v=""/>
    <s v=""/>
  </r>
  <r>
    <x v="2"/>
    <s v=""/>
    <s v=""/>
    <s v=""/>
  </r>
  <r>
    <x v="3"/>
    <s v=""/>
    <s v=""/>
    <s v=""/>
  </r>
  <r>
    <x v="3"/>
    <s v=""/>
    <s v=""/>
    <s v=""/>
  </r>
  <r>
    <x v="3"/>
    <s v=""/>
    <s v=""/>
    <s v=""/>
  </r>
  <r>
    <x v="3"/>
    <s v=""/>
    <s v=""/>
    <s v=""/>
  </r>
  <r>
    <x v="3"/>
    <s v=""/>
    <s v=""/>
    <s v=""/>
  </r>
  <r>
    <x v="3"/>
    <s v=""/>
    <s v=""/>
    <s v=""/>
  </r>
  <r>
    <x v="3"/>
    <s v=""/>
    <s v=""/>
    <s v=""/>
  </r>
  <r>
    <x v="4"/>
    <s v=""/>
    <s v=""/>
    <s v=""/>
  </r>
  <r>
    <x v="4"/>
    <s v=""/>
    <s v=""/>
    <s v=""/>
  </r>
  <r>
    <x v="4"/>
    <s v=""/>
    <s v=""/>
    <s v=""/>
  </r>
  <r>
    <x v="4"/>
    <s v=""/>
    <s v=""/>
    <s v=""/>
  </r>
  <r>
    <x v="4"/>
    <s v=""/>
    <s v=""/>
    <s v=""/>
  </r>
  <r>
    <x v="4"/>
    <s v=""/>
    <s v=""/>
    <s v=""/>
  </r>
  <r>
    <x v="5"/>
    <s v=""/>
    <s v=""/>
    <s v=""/>
  </r>
  <r>
    <x v="5"/>
    <s v=""/>
    <s v=""/>
    <s v=""/>
  </r>
  <r>
    <x v="5"/>
    <s v=""/>
    <s v=""/>
    <s v=""/>
  </r>
  <r>
    <x v="5"/>
    <s v=""/>
    <s v=""/>
    <s v=""/>
  </r>
  <r>
    <x v="5"/>
    <s v=""/>
    <s v=""/>
    <s v=""/>
  </r>
  <r>
    <x v="5"/>
    <s v=""/>
    <s v=""/>
    <s v=""/>
  </r>
  <r>
    <x v="5"/>
    <s v=""/>
    <s v=""/>
    <s v=""/>
  </r>
  <r>
    <x v="5"/>
    <s v=""/>
    <s v=""/>
    <s v=""/>
  </r>
  <r>
    <x v="6"/>
    <s v=""/>
    <s v=""/>
    <s v=""/>
  </r>
  <r>
    <x v="6"/>
    <s v=""/>
    <s v=""/>
    <s v=""/>
  </r>
  <r>
    <x v="6"/>
    <s v=""/>
    <s v=""/>
    <s v=""/>
  </r>
  <r>
    <x v="6"/>
    <s v=""/>
    <s v=""/>
    <s v=""/>
  </r>
  <r>
    <x v="6"/>
    <s v=""/>
    <s v=""/>
    <s v=""/>
  </r>
  <r>
    <x v="6"/>
    <s v=""/>
    <s v=""/>
    <s v=""/>
  </r>
  <r>
    <x v="6"/>
    <s v=""/>
    <s v=""/>
    <s v=""/>
  </r>
  <r>
    <x v="6"/>
    <s v=""/>
    <s v=""/>
    <s v=""/>
  </r>
  <r>
    <x v="6"/>
    <s v=""/>
    <s v=""/>
    <s v=""/>
  </r>
  <r>
    <x v="6"/>
    <s v=""/>
    <s v=""/>
    <s v=""/>
  </r>
  <r>
    <x v="6"/>
    <s v=""/>
    <s v=""/>
    <s v=""/>
  </r>
  <r>
    <x v="6"/>
    <s v=""/>
    <s v=""/>
    <s v=""/>
  </r>
  <r>
    <x v="6"/>
    <s v=""/>
    <s v=""/>
    <s v=""/>
  </r>
  <r>
    <x v="6"/>
    <s v=""/>
    <s v=""/>
    <s v=""/>
  </r>
  <r>
    <x v="7"/>
    <s v=""/>
    <s v=""/>
    <s v=""/>
  </r>
  <r>
    <x v="7"/>
    <s v=""/>
    <s v=""/>
    <s v=""/>
  </r>
  <r>
    <x v="7"/>
    <s v=""/>
    <s v=""/>
    <s v=""/>
  </r>
  <r>
    <x v="7"/>
    <s v=""/>
    <s v=""/>
    <s v=""/>
  </r>
  <r>
    <x v="7"/>
    <s v=""/>
    <s v=""/>
    <s v=""/>
  </r>
  <r>
    <x v="7"/>
    <s v=""/>
    <s v=""/>
    <s v=""/>
  </r>
  <r>
    <x v="7"/>
    <s v=""/>
    <s v=""/>
    <s v=""/>
  </r>
  <r>
    <x v="8"/>
    <s v=""/>
    <s v=""/>
    <s v=""/>
  </r>
  <r>
    <x v="8"/>
    <s v=""/>
    <s v=""/>
    <s v=""/>
  </r>
  <r>
    <x v="8"/>
    <s v=""/>
    <s v=""/>
    <s v=""/>
  </r>
  <r>
    <x v="8"/>
    <s v=""/>
    <s v=""/>
    <s v=""/>
  </r>
  <r>
    <x v="8"/>
    <s v=""/>
    <s v=""/>
    <s v=""/>
  </r>
  <r>
    <x v="8"/>
    <s v=""/>
    <s v=""/>
    <s v=""/>
  </r>
  <r>
    <x v="8"/>
    <s v=""/>
    <s v=""/>
    <s v=""/>
  </r>
  <r>
    <x v="8"/>
    <s v=""/>
    <s v=""/>
    <s v=""/>
  </r>
  <r>
    <x v="9"/>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9D3B823-09CE-425E-8DD9-2449D5C38160}" name="PivotTable1" cacheId="0" applyNumberFormats="0" applyBorderFormats="0" applyFontFormats="0" applyPatternFormats="0" applyAlignmentFormats="0" applyWidthHeightFormats="1" dataCaption="Werte" updatedVersion="7" minRefreshableVersion="3" useAutoFormatting="1" itemPrintTitles="1" createdVersion="7" indent="0" outline="1" outlineData="1" multipleFieldFilters="0">
  <location ref="J1:K12" firstHeaderRow="1" firstDataRow="1" firstDataCol="1"/>
  <pivotFields count="4">
    <pivotField axis="axisRow" dataField="1" showAll="0">
      <items count="11">
        <item x="6"/>
        <item x="0"/>
        <item x="2"/>
        <item x="1"/>
        <item x="5"/>
        <item x="7"/>
        <item x="4"/>
        <item x="3"/>
        <item x="8"/>
        <item x="9"/>
        <item t="default"/>
      </items>
    </pivotField>
    <pivotField showAll="0"/>
    <pivotField showAll="0"/>
    <pivotField showAll="0"/>
  </pivotFields>
  <rowFields count="1">
    <field x="0"/>
  </rowFields>
  <rowItems count="11">
    <i>
      <x/>
    </i>
    <i>
      <x v="1"/>
    </i>
    <i>
      <x v="2"/>
    </i>
    <i>
      <x v="3"/>
    </i>
    <i>
      <x v="4"/>
    </i>
    <i>
      <x v="5"/>
    </i>
    <i>
      <x v="6"/>
    </i>
    <i>
      <x v="7"/>
    </i>
    <i>
      <x v="8"/>
    </i>
    <i>
      <x v="9"/>
    </i>
    <i t="grand">
      <x/>
    </i>
  </rowItems>
  <colItems count="1">
    <i/>
  </colItems>
  <dataFields count="1">
    <dataField name="Anzahl von Normstrategie"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image" Target="../media/image10.emf"/><Relationship Id="rId4" Type="http://schemas.openxmlformats.org/officeDocument/2006/relationships/package" Target="../embeddings/Microsoft_Visio_Drawing8.vsdx"/></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image" Target="../media/image10.emf"/><Relationship Id="rId4" Type="http://schemas.openxmlformats.org/officeDocument/2006/relationships/package" Target="../embeddings/Microsoft_Visio_Drawing9.vsdx"/></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image" Target="../media/image10.emf"/><Relationship Id="rId4" Type="http://schemas.openxmlformats.org/officeDocument/2006/relationships/package" Target="../embeddings/Microsoft_Visio_Drawing10.vsdx"/></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3.bin"/><Relationship Id="rId5" Type="http://schemas.openxmlformats.org/officeDocument/2006/relationships/image" Target="../media/image10.emf"/><Relationship Id="rId4" Type="http://schemas.openxmlformats.org/officeDocument/2006/relationships/package" Target="../embeddings/Microsoft_Visio_Drawing11.vsdx"/></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mailto:max.mustermann@unibw.de" TargetMode="External"/><Relationship Id="rId6" Type="http://schemas.openxmlformats.org/officeDocument/2006/relationships/image" Target="../media/image6.emf"/><Relationship Id="rId5" Type="http://schemas.openxmlformats.org/officeDocument/2006/relationships/package" Target="../embeddings/Microsoft_Visio_Drawing12.vsdx"/><Relationship Id="rId4" Type="http://schemas.openxmlformats.org/officeDocument/2006/relationships/vmlDrawing" Target="../drawings/vmlDrawing11.v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7" Type="http://schemas.openxmlformats.org/officeDocument/2006/relationships/image" Target="../media/image6.emf"/><Relationship Id="rId2" Type="http://schemas.openxmlformats.org/officeDocument/2006/relationships/hyperlink" Target="https://www.vergabe-insider.com/" TargetMode="External"/><Relationship Id="rId1" Type="http://schemas.openxmlformats.org/officeDocument/2006/relationships/hyperlink" Target="https://www.vergabe-insider.com/" TargetMode="External"/><Relationship Id="rId6" Type="http://schemas.openxmlformats.org/officeDocument/2006/relationships/package" Target="../embeddings/Microsoft_Visio_Drawing13.vsdx"/><Relationship Id="rId5" Type="http://schemas.openxmlformats.org/officeDocument/2006/relationships/vmlDrawing" Target="../drawings/vmlDrawing12.vm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www.vergabe-insider.com/" TargetMode="External"/><Relationship Id="rId6" Type="http://schemas.openxmlformats.org/officeDocument/2006/relationships/image" Target="../media/image6.emf"/><Relationship Id="rId5" Type="http://schemas.openxmlformats.org/officeDocument/2006/relationships/package" Target="../embeddings/Microsoft_Visio_Drawing14.vsdx"/><Relationship Id="rId4" Type="http://schemas.openxmlformats.org/officeDocument/2006/relationships/vmlDrawing" Target="../drawings/vmlDrawing13.vml"/></Relationships>
</file>

<file path=xl/worksheets/_rels/sheet17.xml.rels><?xml version="1.0" encoding="UTF-8" standalone="yes"?>
<Relationships xmlns="http://schemas.openxmlformats.org/package/2006/relationships"><Relationship Id="rId8" Type="http://schemas.openxmlformats.org/officeDocument/2006/relationships/hyperlink" Target="https://publicgovernance.de/media/Leitfaden_Umweltvertraegliche_Beschaffung_Hamburg_2019.pdf" TargetMode="External"/><Relationship Id="rId13" Type="http://schemas.openxmlformats.org/officeDocument/2006/relationships/hyperlink" Target="https://www.vergabe-insider.com/der-erweiterte-umweltfragebogen-zur-rechtskonformen-ausschreibung-von-umweltfreundlichen-produkten/" TargetMode="External"/><Relationship Id="rId18" Type="http://schemas.openxmlformats.org/officeDocument/2006/relationships/image" Target="../media/image6.emf"/><Relationship Id="rId3" Type="http://schemas.openxmlformats.org/officeDocument/2006/relationships/hyperlink" Target="http://www.nachhaltige-beschaffung.info/DE/DokumentAnzeigen/dokument-anzeigen.html?idDocument=1229&amp;view=knbdownload" TargetMode="External"/><Relationship Id="rId7" Type="http://schemas.openxmlformats.org/officeDocument/2006/relationships/hyperlink" Target="https://ec.europa.eu/environment/gpp/pdf/tbr/181113_jrc113795_gpp_cleaning_services_tr_final.pdf" TargetMode="External"/><Relationship Id="rId12" Type="http://schemas.openxmlformats.org/officeDocument/2006/relationships/hyperlink" Target="https://www.kompass-nachhaltigkeit.de/fileadmin/user_upload/Doks_fuer_Guetezeichen-Finder/2021_Konformitaetspruefung_Guetezeichen_mit__34_Abs_2_VgV.pdf" TargetMode="External"/><Relationship Id="rId17" Type="http://schemas.openxmlformats.org/officeDocument/2006/relationships/package" Target="../embeddings/Microsoft_Visio_Drawing15.vsdx"/><Relationship Id="rId2" Type="http://schemas.openxmlformats.org/officeDocument/2006/relationships/hyperlink" Target="https://www.umweltbundesamt.de/publikationen/leitfaden-zur-nachhaltigen-oeffentlichen" TargetMode="External"/><Relationship Id="rId16" Type="http://schemas.openxmlformats.org/officeDocument/2006/relationships/vmlDrawing" Target="../drawings/vmlDrawing14.vml"/><Relationship Id="rId1" Type="http://schemas.openxmlformats.org/officeDocument/2006/relationships/hyperlink" Target="https://www.zhaw.ch/storage/lsfm/forschung/ifm/02-working-paper-nachhaltigkeitscheck-reinigungsleistungen.pdf" TargetMode="External"/><Relationship Id="rId6" Type="http://schemas.openxmlformats.org/officeDocument/2006/relationships/hyperlink" Target="https://www.giz.de/en/downloads/giz2017-internet-bericht-nachhaltige-beschaffung-de.pdf" TargetMode="External"/><Relationship Id="rId11" Type="http://schemas.openxmlformats.org/officeDocument/2006/relationships/hyperlink" Target="https://www.kompass-nachhaltigkeit.de/produktsuche/wasch-reinigungsmittel/reinigungsmittel" TargetMode="External"/><Relationship Id="rId5" Type="http://schemas.openxmlformats.org/officeDocument/2006/relationships/hyperlink" Target="https://static.leipzig.de/fileadmin/mediendatenbank/leipzig-de/Stadt/02.1_Dez1_Allgemeine_Verwaltung/10_Hauptamt/10.6_Vergaben_nach_VOL/Konzept_der_Stadt_Leipzig_zur_fairen_und_nachhaltigen_Beschaffung.pdf" TargetMode="External"/><Relationship Id="rId15" Type="http://schemas.openxmlformats.org/officeDocument/2006/relationships/drawing" Target="../drawings/drawing17.xml"/><Relationship Id="rId10" Type="http://schemas.openxmlformats.org/officeDocument/2006/relationships/hyperlink" Target="https://www.fnr-server.de/ftp/pdf/berichte/22018416.pdf" TargetMode="External"/><Relationship Id="rId4" Type="http://schemas.openxmlformats.org/officeDocument/2006/relationships/hyperlink" Target="https://www.arge.at/Downloads/EU_Leitfaden_SozialorientierteBeschaffung_2010.pdf" TargetMode="External"/><Relationship Id="rId9" Type="http://schemas.openxmlformats.org/officeDocument/2006/relationships/hyperlink" Target="https://label-online.de/label/der-blaue-engel-nassreinigungsdienstleistung-schuetzt-umwelt-und-gesundheit/" TargetMode="External"/><Relationship Id="rId14"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package" Target="../embeddings/Microsoft_Visio_Drawing16.vsdx"/><Relationship Id="rId3" Type="http://schemas.openxmlformats.org/officeDocument/2006/relationships/hyperlink" Target="http://www.nachhaltige-beschaffung.info/DE/DokumentAnzeigen/dokument-anzeigen.html?idDocument=1229&amp;view=knbdownload" TargetMode="External"/><Relationship Id="rId7" Type="http://schemas.openxmlformats.org/officeDocument/2006/relationships/vmlDrawing" Target="../drawings/vmlDrawing15.vml"/><Relationship Id="rId2" Type="http://schemas.openxmlformats.org/officeDocument/2006/relationships/hyperlink" Target="https://www.umweltbundesamt.de/publikationen/leitfaden-zur-nachhaltigen-oeffentlichen" TargetMode="External"/><Relationship Id="rId1" Type="http://schemas.openxmlformats.org/officeDocument/2006/relationships/hyperlink" Target="https://www.zhaw.ch/storage/lsfm/forschung/ifm/02-working-paper-nachhaltigkeitscheck-reinigungsleistungen.pdf" TargetMode="External"/><Relationship Id="rId6" Type="http://schemas.openxmlformats.org/officeDocument/2006/relationships/drawing" Target="../drawings/drawing18.xml"/><Relationship Id="rId5" Type="http://schemas.openxmlformats.org/officeDocument/2006/relationships/printerSettings" Target="../printerSettings/printerSettings18.bin"/><Relationship Id="rId4" Type="http://schemas.openxmlformats.org/officeDocument/2006/relationships/hyperlink" Target="https://www.vergabe-insider.com/" TargetMode="External"/><Relationship Id="rId9" Type="http://schemas.openxmlformats.org/officeDocument/2006/relationships/image" Target="../media/image6.emf"/></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9.xml"/><Relationship Id="rId1" Type="http://schemas.openxmlformats.org/officeDocument/2006/relationships/printerSettings" Target="../printerSettings/printerSettings19.bin"/><Relationship Id="rId5" Type="http://schemas.openxmlformats.org/officeDocument/2006/relationships/image" Target="../media/image6.emf"/><Relationship Id="rId4" Type="http://schemas.openxmlformats.org/officeDocument/2006/relationships/package" Target="../embeddings/Microsoft_Visio_Drawing17.vsdx"/></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0.xml"/><Relationship Id="rId1" Type="http://schemas.openxmlformats.org/officeDocument/2006/relationships/printerSettings" Target="../printerSettings/printerSettings20.bin"/><Relationship Id="rId5" Type="http://schemas.openxmlformats.org/officeDocument/2006/relationships/image" Target="../media/image6.emf"/><Relationship Id="rId4" Type="http://schemas.openxmlformats.org/officeDocument/2006/relationships/package" Target="../embeddings/Microsoft_Visio_Drawing18.vsdx"/></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1.xml"/><Relationship Id="rId1" Type="http://schemas.openxmlformats.org/officeDocument/2006/relationships/printerSettings" Target="../printerSettings/printerSettings21.bin"/><Relationship Id="rId5" Type="http://schemas.openxmlformats.org/officeDocument/2006/relationships/image" Target="../media/image6.emf"/><Relationship Id="rId4" Type="http://schemas.openxmlformats.org/officeDocument/2006/relationships/package" Target="../embeddings/Microsoft_Visio_Drawing19.vsdx"/></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2.xml"/><Relationship Id="rId1" Type="http://schemas.openxmlformats.org/officeDocument/2006/relationships/printerSettings" Target="../printerSettings/printerSettings22.bin"/><Relationship Id="rId5" Type="http://schemas.openxmlformats.org/officeDocument/2006/relationships/image" Target="../media/image10.emf"/><Relationship Id="rId4" Type="http://schemas.openxmlformats.org/officeDocument/2006/relationships/package" Target="../embeddings/Microsoft_Visio_Drawing20.vsdx"/></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mailto:max.mustermann@unibw.de" TargetMode="External"/><Relationship Id="rId6" Type="http://schemas.openxmlformats.org/officeDocument/2006/relationships/image" Target="../media/image8.emf"/><Relationship Id="rId5" Type="http://schemas.openxmlformats.org/officeDocument/2006/relationships/package" Target="../embeddings/Microsoft_Visio_Drawing21.vsdx"/><Relationship Id="rId4" Type="http://schemas.openxmlformats.org/officeDocument/2006/relationships/vmlDrawing" Target="../drawings/vmlDrawing20.v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4.xml"/><Relationship Id="rId1" Type="http://schemas.openxmlformats.org/officeDocument/2006/relationships/printerSettings" Target="../printerSettings/printerSettings24.bin"/><Relationship Id="rId5" Type="http://schemas.openxmlformats.org/officeDocument/2006/relationships/image" Target="../media/image8.emf"/><Relationship Id="rId4" Type="http://schemas.openxmlformats.org/officeDocument/2006/relationships/package" Target="../embeddings/Microsoft_Visio_Drawing22.vsdx"/></Relationships>
</file>

<file path=xl/worksheets/_rels/sheet25.xml.rels><?xml version="1.0" encoding="UTF-8" standalone="yes"?>
<Relationships xmlns="http://schemas.openxmlformats.org/package/2006/relationships"><Relationship Id="rId8" Type="http://schemas.openxmlformats.org/officeDocument/2006/relationships/package" Target="../embeddings/Microsoft_Visio_Drawing23.vsdx"/><Relationship Id="rId3" Type="http://schemas.openxmlformats.org/officeDocument/2006/relationships/hyperlink" Target="http://www.nachhaltige-beschaffung.info/DE/DokumentAnzeigen/dokument-anzeigen.html?idDocument=1229&amp;view=knbdownload" TargetMode="External"/><Relationship Id="rId7" Type="http://schemas.openxmlformats.org/officeDocument/2006/relationships/vmlDrawing" Target="../drawings/vmlDrawing22.vml"/><Relationship Id="rId2" Type="http://schemas.openxmlformats.org/officeDocument/2006/relationships/hyperlink" Target="https://www.umweltbundesamt.de/publikationen/leitfaden-zur-nachhaltigen-oeffentlichen" TargetMode="External"/><Relationship Id="rId1" Type="http://schemas.openxmlformats.org/officeDocument/2006/relationships/hyperlink" Target="https://www.zhaw.ch/storage/lsfm/forschung/ifm/02-working-paper-nachhaltigkeitscheck-reinigungsleistungen.pdf" TargetMode="External"/><Relationship Id="rId6" Type="http://schemas.openxmlformats.org/officeDocument/2006/relationships/drawing" Target="../drawings/drawing25.xml"/><Relationship Id="rId5" Type="http://schemas.openxmlformats.org/officeDocument/2006/relationships/printerSettings" Target="../printerSettings/printerSettings25.bin"/><Relationship Id="rId4" Type="http://schemas.openxmlformats.org/officeDocument/2006/relationships/hyperlink" Target="https://www.vergabe-insider.com/" TargetMode="External"/><Relationship Id="rId9" Type="http://schemas.openxmlformats.org/officeDocument/2006/relationships/image" Target="../media/image8.emf"/></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7" Type="http://schemas.openxmlformats.org/officeDocument/2006/relationships/image" Target="../media/image8.emf"/><Relationship Id="rId2" Type="http://schemas.openxmlformats.org/officeDocument/2006/relationships/hyperlink" Target="https://www.vergabe-insider.com/" TargetMode="External"/><Relationship Id="rId1" Type="http://schemas.openxmlformats.org/officeDocument/2006/relationships/hyperlink" Target="https://www.zhaw.ch/storage/lsfm/forschung/ifm/02-working-paper-nachhaltigkeitscheck-reinigungsleistungen.pdf" TargetMode="External"/><Relationship Id="rId6" Type="http://schemas.openxmlformats.org/officeDocument/2006/relationships/package" Target="../embeddings/Microsoft_Visio_Drawing24.vsdx"/><Relationship Id="rId5" Type="http://schemas.openxmlformats.org/officeDocument/2006/relationships/vmlDrawing" Target="../drawings/vmlDrawing23.vml"/><Relationship Id="rId4"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7" Type="http://schemas.openxmlformats.org/officeDocument/2006/relationships/image" Target="../media/image8.emf"/><Relationship Id="rId2" Type="http://schemas.openxmlformats.org/officeDocument/2006/relationships/hyperlink" Target="https://www.bmwi.de/Redaktion/DE/Downloads/I/impulse-mehr-innovation.pdf?__blob=publicationFile&amp;v=1" TargetMode="External"/><Relationship Id="rId1" Type="http://schemas.openxmlformats.org/officeDocument/2006/relationships/hyperlink" Target="https://wedocs.unep.org/bitstream/handle/20.500.11822/20919/GlobalReview_Sust_Procurement.pdf?sequence=1&amp;isAllowed=y" TargetMode="External"/><Relationship Id="rId6" Type="http://schemas.openxmlformats.org/officeDocument/2006/relationships/package" Target="../embeddings/Microsoft_Visio_Drawing25.vsdx"/><Relationship Id="rId5" Type="http://schemas.openxmlformats.org/officeDocument/2006/relationships/vmlDrawing" Target="../drawings/vmlDrawing24.vml"/><Relationship Id="rId4"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8" Type="http://schemas.openxmlformats.org/officeDocument/2006/relationships/package" Target="../embeddings/Microsoft_Visio_Drawing26.vsdx"/><Relationship Id="rId3" Type="http://schemas.openxmlformats.org/officeDocument/2006/relationships/hyperlink" Target="https://www.umweltbundesamt.de/publikationen/leitfaden-zur-nachhaltigen-oeffentlichen" TargetMode="External"/><Relationship Id="rId7" Type="http://schemas.openxmlformats.org/officeDocument/2006/relationships/vmlDrawing" Target="../drawings/vmlDrawing25.vml"/><Relationship Id="rId2" Type="http://schemas.openxmlformats.org/officeDocument/2006/relationships/hyperlink" Target="https://www.zhaw.ch/storage/lsfm/forschung/ifm/02-working-paper-nachhaltigkeitscheck-reinigungsleistungen.pdf" TargetMode="External"/><Relationship Id="rId1" Type="http://schemas.openxmlformats.org/officeDocument/2006/relationships/hyperlink" Target="https://wedocs.unep.org/bitstream/handle/20.500.11822/20919/GlobalReview_Sust_Procurement.pdf?sequence=1&amp;isAllowed=y" TargetMode="External"/><Relationship Id="rId6" Type="http://schemas.openxmlformats.org/officeDocument/2006/relationships/drawing" Target="../drawings/drawing28.xml"/><Relationship Id="rId5" Type="http://schemas.openxmlformats.org/officeDocument/2006/relationships/printerSettings" Target="../printerSettings/printerSettings28.bin"/><Relationship Id="rId4" Type="http://schemas.openxmlformats.org/officeDocument/2006/relationships/hyperlink" Target="http://www.nachhaltige-beschaffung.info/DE/DokumentAnzeigen/dokument-anzeigen.html?idDocument=1229&amp;view=knbdownload" TargetMode="External"/><Relationship Id="rId9" Type="http://schemas.openxmlformats.org/officeDocument/2006/relationships/image" Target="../media/image8.emf"/></Relationships>
</file>

<file path=xl/worksheets/_rels/sheet29.xml.rels><?xml version="1.0" encoding="UTF-8" standalone="yes"?>
<Relationships xmlns="http://schemas.openxmlformats.org/package/2006/relationships"><Relationship Id="rId3" Type="http://schemas.openxmlformats.org/officeDocument/2006/relationships/package" Target="../embeddings/Microsoft_Visio_Drawing27.vsdx"/><Relationship Id="rId2" Type="http://schemas.openxmlformats.org/officeDocument/2006/relationships/vmlDrawing" Target="../drawings/vmlDrawing26.vml"/><Relationship Id="rId1" Type="http://schemas.openxmlformats.org/officeDocument/2006/relationships/drawing" Target="../drawings/drawing29.xml"/><Relationship Id="rId4" Type="http://schemas.openxmlformats.org/officeDocument/2006/relationships/image" Target="../media/image8.emf"/></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0.xml"/><Relationship Id="rId1" Type="http://schemas.openxmlformats.org/officeDocument/2006/relationships/printerSettings" Target="../printerSettings/printerSettings29.bin"/><Relationship Id="rId5" Type="http://schemas.openxmlformats.org/officeDocument/2006/relationships/image" Target="../media/image8.emf"/><Relationship Id="rId4" Type="http://schemas.openxmlformats.org/officeDocument/2006/relationships/package" Target="../embeddings/Microsoft_Visio_Drawing28.vsdx"/></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8" Type="http://schemas.openxmlformats.org/officeDocument/2006/relationships/package" Target="../embeddings/Microsoft_Visio_Drawing2.vsdx"/><Relationship Id="rId3" Type="http://schemas.openxmlformats.org/officeDocument/2006/relationships/vmlDrawing" Target="../drawings/vmlDrawing1.vml"/><Relationship Id="rId7" Type="http://schemas.openxmlformats.org/officeDocument/2006/relationships/image" Target="../media/image7.emf"/><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package" Target="../embeddings/Microsoft_Visio_Drawing1.vsdx"/><Relationship Id="rId5" Type="http://schemas.openxmlformats.org/officeDocument/2006/relationships/image" Target="../media/image6.emf"/><Relationship Id="rId4" Type="http://schemas.openxmlformats.org/officeDocument/2006/relationships/package" Target="../embeddings/Microsoft_Visio_Drawing.vsdx"/><Relationship Id="rId9" Type="http://schemas.openxmlformats.org/officeDocument/2006/relationships/image" Target="../media/image8.emf"/></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mailto:max.mustermann@unibw.de" TargetMode="External"/><Relationship Id="rId6" Type="http://schemas.openxmlformats.org/officeDocument/2006/relationships/image" Target="../media/image9.emf"/><Relationship Id="rId5" Type="http://schemas.openxmlformats.org/officeDocument/2006/relationships/package" Target="../embeddings/Microsoft_Visio_Drawing3.vsdx"/><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7" Type="http://schemas.openxmlformats.org/officeDocument/2006/relationships/image" Target="../media/image10.emf"/><Relationship Id="rId2" Type="http://schemas.openxmlformats.org/officeDocument/2006/relationships/hyperlink" Target="https://www.vergabe-insider.com/" TargetMode="External"/><Relationship Id="rId1" Type="http://schemas.openxmlformats.org/officeDocument/2006/relationships/hyperlink" Target="https://www.vergabe-insider.com/" TargetMode="External"/><Relationship Id="rId6" Type="http://schemas.openxmlformats.org/officeDocument/2006/relationships/package" Target="../embeddings/Microsoft_Visio_Drawing4.vsdx"/><Relationship Id="rId5" Type="http://schemas.openxmlformats.org/officeDocument/2006/relationships/vmlDrawing" Target="../drawings/vmlDrawing3.v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vergabe-insider.com/" TargetMode="External"/><Relationship Id="rId6" Type="http://schemas.openxmlformats.org/officeDocument/2006/relationships/image" Target="../media/image10.emf"/><Relationship Id="rId5" Type="http://schemas.openxmlformats.org/officeDocument/2006/relationships/package" Target="../embeddings/Microsoft_Visio_Drawing5.vsdx"/><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8" Type="http://schemas.openxmlformats.org/officeDocument/2006/relationships/hyperlink" Target="https://publicgovernance.de/media/Leitfaden_Umweltvertraegliche_Beschaffung_Hamburg_2019.pdf" TargetMode="External"/><Relationship Id="rId13" Type="http://schemas.openxmlformats.org/officeDocument/2006/relationships/hyperlink" Target="https://www.vergabe-insider.com/der-erweiterte-umweltfragebogen-zur-rechtskonformen-ausschreibung-von-umweltfreundlichen-produkten/" TargetMode="External"/><Relationship Id="rId18" Type="http://schemas.openxmlformats.org/officeDocument/2006/relationships/image" Target="../media/image10.emf"/><Relationship Id="rId3" Type="http://schemas.openxmlformats.org/officeDocument/2006/relationships/hyperlink" Target="http://www.nachhaltige-beschaffung.info/DE/DokumentAnzeigen/dokument-anzeigen.html?idDocument=1229&amp;view=knbdownload" TargetMode="External"/><Relationship Id="rId7" Type="http://schemas.openxmlformats.org/officeDocument/2006/relationships/hyperlink" Target="https://ec.europa.eu/environment/gpp/pdf/tbr/181113_jrc113795_gpp_cleaning_services_tr_final.pdf" TargetMode="External"/><Relationship Id="rId12" Type="http://schemas.openxmlformats.org/officeDocument/2006/relationships/hyperlink" Target="https://www.kompass-nachhaltigkeit.de/fileadmin/user_upload/Doks_fuer_Guetezeichen-Finder/2021_Konformitaetspruefung_Guetezeichen_mit__34_Abs_2_VgV.pdf" TargetMode="External"/><Relationship Id="rId17" Type="http://schemas.openxmlformats.org/officeDocument/2006/relationships/package" Target="../embeddings/Microsoft_Visio_Drawing6.vsdx"/><Relationship Id="rId2" Type="http://schemas.openxmlformats.org/officeDocument/2006/relationships/hyperlink" Target="https://www.umweltbundesamt.de/publikationen/leitfaden-zur-nachhaltigen-oeffentlichen" TargetMode="External"/><Relationship Id="rId16" Type="http://schemas.openxmlformats.org/officeDocument/2006/relationships/vmlDrawing" Target="../drawings/vmlDrawing5.vml"/><Relationship Id="rId1" Type="http://schemas.openxmlformats.org/officeDocument/2006/relationships/hyperlink" Target="https://www.zhaw.ch/storage/lsfm/forschung/ifm/02-working-paper-nachhaltigkeitscheck-reinigungsleistungen.pdf" TargetMode="External"/><Relationship Id="rId6" Type="http://schemas.openxmlformats.org/officeDocument/2006/relationships/hyperlink" Target="https://www.giz.de/en/downloads/giz2017-internet-bericht-nachhaltige-beschaffung-de.pdf" TargetMode="External"/><Relationship Id="rId11" Type="http://schemas.openxmlformats.org/officeDocument/2006/relationships/hyperlink" Target="https://www.kompass-nachhaltigkeit.de/produktsuche/wasch-reinigungsmittel/reinigungsmittel" TargetMode="External"/><Relationship Id="rId5" Type="http://schemas.openxmlformats.org/officeDocument/2006/relationships/hyperlink" Target="https://static.leipzig.de/fileadmin/mediendatenbank/leipzig-de/Stadt/02.1_Dez1_Allgemeine_Verwaltung/10_Hauptamt/10.6_Vergaben_nach_VOL/Konzept_der_Stadt_Leipzig_zur_fairen_und_nachhaltigen_Beschaffung.pdf" TargetMode="External"/><Relationship Id="rId15" Type="http://schemas.openxmlformats.org/officeDocument/2006/relationships/drawing" Target="../drawings/drawing8.xml"/><Relationship Id="rId10" Type="http://schemas.openxmlformats.org/officeDocument/2006/relationships/hyperlink" Target="https://www.fnr-server.de/ftp/pdf/berichte/22018416.pdf" TargetMode="External"/><Relationship Id="rId4" Type="http://schemas.openxmlformats.org/officeDocument/2006/relationships/hyperlink" Target="https://www.arge.at/Downloads/EU_Leitfaden_SozialorientierteBeschaffung_2010.pdf" TargetMode="External"/><Relationship Id="rId9" Type="http://schemas.openxmlformats.org/officeDocument/2006/relationships/hyperlink" Target="https://label-online.de/label/der-blaue-engel-nassreinigungsdienstleistung-schuetzt-umwelt-und-gesundheit/" TargetMode="External"/><Relationship Id="rId14"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package" Target="../embeddings/Microsoft_Visio_Drawing7.vsdx"/><Relationship Id="rId3" Type="http://schemas.openxmlformats.org/officeDocument/2006/relationships/hyperlink" Target="http://www.nachhaltige-beschaffung.info/DE/DokumentAnzeigen/dokument-anzeigen.html?idDocument=1229&amp;view=knbdownload" TargetMode="External"/><Relationship Id="rId7" Type="http://schemas.openxmlformats.org/officeDocument/2006/relationships/vmlDrawing" Target="../drawings/vmlDrawing6.vml"/><Relationship Id="rId2" Type="http://schemas.openxmlformats.org/officeDocument/2006/relationships/hyperlink" Target="https://www.umweltbundesamt.de/publikationen/leitfaden-zur-nachhaltigen-oeffentlichen" TargetMode="External"/><Relationship Id="rId1" Type="http://schemas.openxmlformats.org/officeDocument/2006/relationships/hyperlink" Target="https://www.zhaw.ch/storage/lsfm/forschung/ifm/02-working-paper-nachhaltigkeitscheck-reinigungsleistungen.pdf" TargetMode="External"/><Relationship Id="rId6" Type="http://schemas.openxmlformats.org/officeDocument/2006/relationships/drawing" Target="../drawings/drawing9.xml"/><Relationship Id="rId5" Type="http://schemas.openxmlformats.org/officeDocument/2006/relationships/printerSettings" Target="../printerSettings/printerSettings9.bin"/><Relationship Id="rId4" Type="http://schemas.openxmlformats.org/officeDocument/2006/relationships/hyperlink" Target="https://www.vergabe-insider.com/" TargetMode="External"/><Relationship Id="rId9" Type="http://schemas.openxmlformats.org/officeDocument/2006/relationships/image" Target="../media/image10.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5CC53-DAB6-4960-8BE8-8F34806CE0D4}">
  <sheetPr codeName="Tabelle1"/>
  <dimension ref="B2:E13"/>
  <sheetViews>
    <sheetView showGridLines="0" topLeftCell="A5" zoomScale="150" zoomScaleNormal="150" workbookViewId="0"/>
  </sheetViews>
  <sheetFormatPr baseColWidth="10" defaultRowHeight="15"/>
  <cols>
    <col min="1" max="1" width="3.33203125" customWidth="1"/>
    <col min="2" max="2" width="69.5" customWidth="1"/>
    <col min="3" max="3" width="56.1640625" customWidth="1"/>
  </cols>
  <sheetData>
    <row r="2" spans="2:5">
      <c r="B2" s="182" t="s">
        <v>0</v>
      </c>
      <c r="C2" s="182"/>
    </row>
    <row r="3" spans="2:5">
      <c r="B3" s="1"/>
      <c r="C3" s="2"/>
    </row>
    <row r="4" spans="2:5">
      <c r="B4" s="183" t="s">
        <v>1</v>
      </c>
      <c r="C4" s="183"/>
    </row>
    <row r="5" spans="2:5" ht="409.5" customHeight="1">
      <c r="B5" s="183"/>
      <c r="C5" s="183"/>
    </row>
    <row r="7" spans="2:5">
      <c r="B7" s="18" t="s">
        <v>93</v>
      </c>
      <c r="C7" s="55" t="s">
        <v>242</v>
      </c>
    </row>
    <row r="8" spans="2:5" ht="66.75" customHeight="1">
      <c r="B8" s="45" t="s">
        <v>2</v>
      </c>
      <c r="C8" s="19"/>
    </row>
    <row r="9" spans="2:5" ht="66.75" customHeight="1">
      <c r="B9" s="45" t="s">
        <v>11</v>
      </c>
      <c r="C9" s="19"/>
    </row>
    <row r="10" spans="2:5" ht="66.75" customHeight="1">
      <c r="B10" s="45" t="s">
        <v>3</v>
      </c>
      <c r="C10" s="19"/>
    </row>
    <row r="11" spans="2:5" ht="66.75" customHeight="1">
      <c r="B11" s="45" t="s">
        <v>4</v>
      </c>
      <c r="C11" s="19"/>
      <c r="D11" s="64"/>
    </row>
    <row r="12" spans="2:5" ht="66.75" customHeight="1">
      <c r="B12" s="45" t="s">
        <v>19</v>
      </c>
      <c r="C12" s="19"/>
      <c r="D12" s="64"/>
      <c r="E12" s="64"/>
    </row>
    <row r="13" spans="2:5" ht="69.75" customHeight="1">
      <c r="B13" s="66" t="s">
        <v>600</v>
      </c>
      <c r="C13" s="67"/>
      <c r="D13" s="64"/>
    </row>
  </sheetData>
  <mergeCells count="2">
    <mergeCell ref="B2:C2"/>
    <mergeCell ref="B4:C5"/>
  </mergeCell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87661-78D4-4E12-BA00-8D784B4252D3}">
  <sheetPr codeName="Tabelle8">
    <pageSetUpPr fitToPage="1"/>
  </sheetPr>
  <dimension ref="B6:L49"/>
  <sheetViews>
    <sheetView showGridLines="0" zoomScale="80" zoomScaleNormal="80" workbookViewId="0"/>
  </sheetViews>
  <sheetFormatPr baseColWidth="10" defaultRowHeight="15"/>
  <cols>
    <col min="1" max="1" width="4.1640625" customWidth="1"/>
    <col min="2" max="2" width="5.5" customWidth="1"/>
    <col min="3" max="3" width="40.5" customWidth="1"/>
    <col min="4" max="4" width="54" customWidth="1"/>
    <col min="5" max="6" width="21.5" customWidth="1"/>
    <col min="7" max="8" width="69.6640625" customWidth="1"/>
    <col min="9" max="9" width="27.83203125" bestFit="1" customWidth="1"/>
    <col min="10" max="10" width="22" customWidth="1"/>
    <col min="11" max="11" width="40.5" bestFit="1" customWidth="1"/>
    <col min="12" max="12" width="31.83203125" bestFit="1" customWidth="1"/>
  </cols>
  <sheetData>
    <row r="6" spans="2:12">
      <c r="B6" s="30" t="s">
        <v>0</v>
      </c>
    </row>
    <row r="7" spans="2:12">
      <c r="B7" s="1"/>
    </row>
    <row r="8" spans="2:12">
      <c r="B8" s="30" t="s">
        <v>26</v>
      </c>
      <c r="K8" s="17" t="s">
        <v>122</v>
      </c>
    </row>
    <row r="10" spans="2:12">
      <c r="B10" s="17" t="s">
        <v>109</v>
      </c>
      <c r="D10" t="str">
        <f>OperativerEinkäufer_Start_N!C35</f>
        <v>Wenn Sie sich mit der Vorbereitung des Vergabeverfahrens, also mit der Vorbereitung der Ausschreibung befassen, dann können Sie hier fortfahren.</v>
      </c>
      <c r="K10" s="22" t="s">
        <v>121</v>
      </c>
      <c r="L10" s="23" t="s">
        <v>120</v>
      </c>
    </row>
    <row r="11" spans="2:12" ht="16">
      <c r="B11" s="17" t="s">
        <v>110</v>
      </c>
      <c r="D11" t="str">
        <f>OperativerEinkäufer_Start_N!D35</f>
        <v>Losbildung, Wahl der Verfahrensart mit Zeitplanung, Erstellung der Vergabeunterlagen und Entscheidung zur Durchführung</v>
      </c>
      <c r="K11" s="15" t="s">
        <v>116</v>
      </c>
      <c r="L11" s="19">
        <f>COUNTIF($K$19:$K$40,$K$11)</f>
        <v>0</v>
      </c>
    </row>
    <row r="12" spans="2:12" ht="16">
      <c r="B12" s="17"/>
      <c r="K12" s="15" t="s">
        <v>117</v>
      </c>
      <c r="L12" s="19">
        <f>COUNTIF($K$19:$K$40,$K$12)</f>
        <v>0</v>
      </c>
    </row>
    <row r="13" spans="2:12" ht="16">
      <c r="B13" s="17" t="s">
        <v>111</v>
      </c>
      <c r="D13" t="str">
        <f>OperativerEinkäufer_Start_N!$D$24</f>
        <v>Max Mustermann</v>
      </c>
      <c r="K13" s="15" t="s">
        <v>118</v>
      </c>
      <c r="L13" s="19">
        <f>COUNTIF($K$19:$K$40,$K$13)</f>
        <v>0</v>
      </c>
    </row>
    <row r="14" spans="2:12" ht="16">
      <c r="B14" s="17" t="s">
        <v>113</v>
      </c>
      <c r="D14" t="str">
        <f>OperativerEinkäufer_Start_N!$D$25</f>
        <v>Beschaffung, Vergaberecht und Verträge</v>
      </c>
      <c r="K14" s="15" t="s">
        <v>51</v>
      </c>
      <c r="L14" s="19">
        <f>COUNTIF($K$19:$K$40,$K$14)</f>
        <v>21</v>
      </c>
    </row>
    <row r="15" spans="2:12" ht="16">
      <c r="B15" s="17" t="s">
        <v>115</v>
      </c>
      <c r="D15" t="str">
        <f>OperativerEinkäufer_Start_N!$D$26</f>
        <v>max.mustermann@unibw.de</v>
      </c>
      <c r="K15" s="20" t="s">
        <v>119</v>
      </c>
      <c r="L15" s="21">
        <f>SUM(L11:L14)</f>
        <v>21</v>
      </c>
    </row>
    <row r="16" spans="2:12">
      <c r="B16" s="17"/>
    </row>
    <row r="17" spans="2:12" ht="29">
      <c r="B17" s="27" t="s">
        <v>343</v>
      </c>
    </row>
    <row r="19" spans="2:12" ht="16">
      <c r="B19" s="9" t="s">
        <v>34</v>
      </c>
      <c r="C19" s="10" t="s">
        <v>29</v>
      </c>
      <c r="D19" s="10" t="s">
        <v>27</v>
      </c>
      <c r="E19" s="9" t="s">
        <v>10</v>
      </c>
      <c r="F19" s="9" t="s">
        <v>28</v>
      </c>
      <c r="G19" s="9" t="s">
        <v>53</v>
      </c>
      <c r="H19" s="9" t="s">
        <v>48</v>
      </c>
      <c r="I19" s="9" t="s">
        <v>30</v>
      </c>
      <c r="J19" s="9" t="s">
        <v>31</v>
      </c>
      <c r="K19" s="9" t="s">
        <v>50</v>
      </c>
      <c r="L19" s="9" t="s">
        <v>52</v>
      </c>
    </row>
    <row r="20" spans="2:12" ht="80">
      <c r="B20" s="47" t="s">
        <v>307</v>
      </c>
      <c r="C20" s="14" t="s">
        <v>348</v>
      </c>
      <c r="D20" s="14" t="s">
        <v>366</v>
      </c>
      <c r="E20" s="13" t="s">
        <v>548</v>
      </c>
      <c r="F20" s="14" t="s">
        <v>549</v>
      </c>
      <c r="G20" s="6"/>
      <c r="H20" s="6"/>
      <c r="I20" s="6"/>
      <c r="J20" s="12"/>
      <c r="K20" s="15" t="s">
        <v>51</v>
      </c>
      <c r="L20" s="13" t="str">
        <f t="shared" ref="L20" si="0">IF(AND(G20&lt;&gt;"",I20&lt;&gt;"",J20&lt;&gt;""),"JA","NEIN")</f>
        <v>NEIN</v>
      </c>
    </row>
    <row r="21" spans="2:12" ht="32">
      <c r="B21" s="47" t="s">
        <v>308</v>
      </c>
      <c r="C21" s="14" t="s">
        <v>348</v>
      </c>
      <c r="D21" s="14" t="s">
        <v>368</v>
      </c>
      <c r="E21" s="13" t="s">
        <v>548</v>
      </c>
      <c r="F21" s="14" t="s">
        <v>551</v>
      </c>
      <c r="G21" s="6"/>
      <c r="H21" s="6"/>
      <c r="I21" s="6"/>
      <c r="J21" s="12"/>
      <c r="K21" s="15" t="s">
        <v>51</v>
      </c>
      <c r="L21" s="13" t="str">
        <f t="shared" ref="L21:L40" si="1">IF(AND(G21&lt;&gt;"",I21&lt;&gt;"",J21&lt;&gt;""),"JA","NEIN")</f>
        <v>NEIN</v>
      </c>
    </row>
    <row r="22" spans="2:12" ht="32">
      <c r="B22" s="47" t="s">
        <v>309</v>
      </c>
      <c r="C22" s="14" t="s">
        <v>348</v>
      </c>
      <c r="D22" s="14" t="s">
        <v>363</v>
      </c>
      <c r="E22" s="13" t="s">
        <v>548</v>
      </c>
      <c r="F22" s="14" t="s">
        <v>553</v>
      </c>
      <c r="G22" s="6"/>
      <c r="H22" s="6"/>
      <c r="I22" s="6"/>
      <c r="J22" s="12"/>
      <c r="K22" s="15" t="s">
        <v>51</v>
      </c>
      <c r="L22" s="13" t="str">
        <f t="shared" si="1"/>
        <v>NEIN</v>
      </c>
    </row>
    <row r="23" spans="2:12" ht="48">
      <c r="B23" s="47" t="s">
        <v>310</v>
      </c>
      <c r="C23" s="14" t="s">
        <v>348</v>
      </c>
      <c r="D23" s="14" t="s">
        <v>689</v>
      </c>
      <c r="E23" s="13" t="s">
        <v>548</v>
      </c>
      <c r="F23" s="14" t="s">
        <v>690</v>
      </c>
      <c r="G23" s="6"/>
      <c r="H23" s="6"/>
      <c r="I23" s="6"/>
      <c r="J23" s="12"/>
      <c r="K23" s="15" t="s">
        <v>51</v>
      </c>
      <c r="L23" s="13" t="str">
        <f t="shared" si="1"/>
        <v>NEIN</v>
      </c>
    </row>
    <row r="24" spans="2:12" ht="48">
      <c r="B24" s="47" t="s">
        <v>311</v>
      </c>
      <c r="C24" s="14" t="s">
        <v>348</v>
      </c>
      <c r="D24" s="14" t="s">
        <v>352</v>
      </c>
      <c r="E24" s="13" t="s">
        <v>548</v>
      </c>
      <c r="F24" s="14" t="s">
        <v>667</v>
      </c>
      <c r="G24" s="6"/>
      <c r="H24" s="6"/>
      <c r="I24" s="6"/>
      <c r="J24" s="12"/>
      <c r="K24" s="15" t="s">
        <v>51</v>
      </c>
      <c r="L24" s="13" t="str">
        <f t="shared" si="1"/>
        <v>NEIN</v>
      </c>
    </row>
    <row r="25" spans="2:12" ht="48">
      <c r="B25" s="47" t="s">
        <v>312</v>
      </c>
      <c r="C25" s="14" t="s">
        <v>348</v>
      </c>
      <c r="D25" s="14" t="s">
        <v>365</v>
      </c>
      <c r="E25" s="13" t="s">
        <v>548</v>
      </c>
      <c r="F25" s="14" t="s">
        <v>691</v>
      </c>
      <c r="G25" s="6"/>
      <c r="H25" s="6"/>
      <c r="I25" s="6"/>
      <c r="J25" s="12"/>
      <c r="K25" s="15" t="s">
        <v>51</v>
      </c>
      <c r="L25" s="13" t="str">
        <f t="shared" si="1"/>
        <v>NEIN</v>
      </c>
    </row>
    <row r="26" spans="2:12" ht="64">
      <c r="B26" s="47" t="s">
        <v>313</v>
      </c>
      <c r="C26" s="14" t="s">
        <v>348</v>
      </c>
      <c r="D26" s="14" t="s">
        <v>353</v>
      </c>
      <c r="E26" s="13" t="s">
        <v>548</v>
      </c>
      <c r="F26" s="14" t="s">
        <v>668</v>
      </c>
      <c r="G26" s="6"/>
      <c r="H26" s="6"/>
      <c r="I26" s="6"/>
      <c r="J26" s="12"/>
      <c r="K26" s="15" t="s">
        <v>51</v>
      </c>
      <c r="L26" s="13" t="str">
        <f t="shared" si="1"/>
        <v>NEIN</v>
      </c>
    </row>
    <row r="27" spans="2:12" ht="48">
      <c r="B27" s="47" t="s">
        <v>314</v>
      </c>
      <c r="C27" s="14" t="s">
        <v>348</v>
      </c>
      <c r="D27" s="14" t="s">
        <v>362</v>
      </c>
      <c r="E27" s="13" t="s">
        <v>548</v>
      </c>
      <c r="F27" s="14" t="s">
        <v>559</v>
      </c>
      <c r="G27" s="6"/>
      <c r="H27" s="6"/>
      <c r="I27" s="6"/>
      <c r="J27" s="12"/>
      <c r="K27" s="15" t="s">
        <v>51</v>
      </c>
      <c r="L27" s="13" t="str">
        <f t="shared" si="1"/>
        <v>NEIN</v>
      </c>
    </row>
    <row r="28" spans="2:12" ht="48">
      <c r="B28" s="47" t="s">
        <v>315</v>
      </c>
      <c r="C28" s="14" t="s">
        <v>348</v>
      </c>
      <c r="D28" s="14" t="s">
        <v>354</v>
      </c>
      <c r="E28" s="13" t="s">
        <v>548</v>
      </c>
      <c r="F28" s="164" t="s">
        <v>692</v>
      </c>
      <c r="G28" s="6"/>
      <c r="H28" s="6"/>
      <c r="I28" s="6"/>
      <c r="J28" s="12"/>
      <c r="K28" s="15" t="s">
        <v>51</v>
      </c>
      <c r="L28" s="13" t="str">
        <f t="shared" si="1"/>
        <v>NEIN</v>
      </c>
    </row>
    <row r="29" spans="2:12" ht="48">
      <c r="B29" s="47" t="s">
        <v>316</v>
      </c>
      <c r="C29" s="14" t="s">
        <v>348</v>
      </c>
      <c r="D29" s="14" t="s">
        <v>355</v>
      </c>
      <c r="E29" s="13" t="s">
        <v>548</v>
      </c>
      <c r="F29" s="14" t="s">
        <v>669</v>
      </c>
      <c r="G29" s="6"/>
      <c r="H29" s="6"/>
      <c r="I29" s="6"/>
      <c r="J29" s="12"/>
      <c r="K29" s="15" t="s">
        <v>51</v>
      </c>
      <c r="L29" s="13" t="str">
        <f t="shared" si="1"/>
        <v>NEIN</v>
      </c>
    </row>
    <row r="30" spans="2:12" ht="48">
      <c r="B30" s="47" t="s">
        <v>317</v>
      </c>
      <c r="C30" s="14" t="s">
        <v>348</v>
      </c>
      <c r="D30" s="14" t="s">
        <v>356</v>
      </c>
      <c r="E30" s="13" t="s">
        <v>548</v>
      </c>
      <c r="F30" s="164" t="s">
        <v>692</v>
      </c>
      <c r="G30" s="6"/>
      <c r="H30" s="6"/>
      <c r="I30" s="6"/>
      <c r="J30" s="12"/>
      <c r="K30" s="15" t="s">
        <v>51</v>
      </c>
      <c r="L30" s="13" t="str">
        <f t="shared" si="1"/>
        <v>NEIN</v>
      </c>
    </row>
    <row r="31" spans="2:12" ht="64">
      <c r="B31" s="47" t="s">
        <v>318</v>
      </c>
      <c r="C31" s="14" t="s">
        <v>348</v>
      </c>
      <c r="D31" s="14" t="s">
        <v>357</v>
      </c>
      <c r="E31" s="13" t="s">
        <v>548</v>
      </c>
      <c r="F31" s="14" t="s">
        <v>670</v>
      </c>
      <c r="G31" s="6"/>
      <c r="H31" s="6"/>
      <c r="I31" s="6"/>
      <c r="J31" s="12"/>
      <c r="K31" s="15" t="s">
        <v>51</v>
      </c>
      <c r="L31" s="13" t="str">
        <f t="shared" si="1"/>
        <v>NEIN</v>
      </c>
    </row>
    <row r="32" spans="2:12" ht="32">
      <c r="B32" s="47" t="s">
        <v>319</v>
      </c>
      <c r="C32" s="14" t="s">
        <v>348</v>
      </c>
      <c r="D32" s="14" t="s">
        <v>358</v>
      </c>
      <c r="E32" s="13" t="s">
        <v>548</v>
      </c>
      <c r="F32" s="14" t="s">
        <v>693</v>
      </c>
      <c r="G32" s="6"/>
      <c r="H32" s="6"/>
      <c r="I32" s="6"/>
      <c r="J32" s="12"/>
      <c r="K32" s="15" t="s">
        <v>51</v>
      </c>
      <c r="L32" s="13" t="str">
        <f t="shared" si="1"/>
        <v>NEIN</v>
      </c>
    </row>
    <row r="33" spans="2:12" ht="64">
      <c r="B33" s="47" t="s">
        <v>320</v>
      </c>
      <c r="C33" s="14" t="s">
        <v>348</v>
      </c>
      <c r="D33" s="14" t="s">
        <v>359</v>
      </c>
      <c r="E33" s="13" t="s">
        <v>548</v>
      </c>
      <c r="F33" s="14" t="s">
        <v>671</v>
      </c>
      <c r="G33" s="6"/>
      <c r="H33" s="6"/>
      <c r="I33" s="6"/>
      <c r="J33" s="12"/>
      <c r="K33" s="15" t="s">
        <v>51</v>
      </c>
      <c r="L33" s="13" t="str">
        <f t="shared" si="1"/>
        <v>NEIN</v>
      </c>
    </row>
    <row r="34" spans="2:12" ht="32">
      <c r="B34" s="47" t="s">
        <v>321</v>
      </c>
      <c r="C34" s="14" t="s">
        <v>348</v>
      </c>
      <c r="D34" s="14" t="s">
        <v>360</v>
      </c>
      <c r="E34" s="13" t="s">
        <v>548</v>
      </c>
      <c r="F34" s="14" t="s">
        <v>694</v>
      </c>
      <c r="G34" s="6"/>
      <c r="H34" s="6"/>
      <c r="I34" s="6"/>
      <c r="J34" s="12"/>
      <c r="K34" s="15" t="s">
        <v>51</v>
      </c>
      <c r="L34" s="13" t="str">
        <f t="shared" si="1"/>
        <v>NEIN</v>
      </c>
    </row>
    <row r="35" spans="2:12" ht="48">
      <c r="B35" s="47" t="s">
        <v>322</v>
      </c>
      <c r="C35" s="14" t="s">
        <v>348</v>
      </c>
      <c r="D35" s="14" t="s">
        <v>361</v>
      </c>
      <c r="E35" s="13" t="s">
        <v>548</v>
      </c>
      <c r="F35" s="14" t="s">
        <v>616</v>
      </c>
      <c r="G35" s="6"/>
      <c r="H35" s="6"/>
      <c r="I35" s="6"/>
      <c r="J35" s="12"/>
      <c r="K35" s="15" t="s">
        <v>51</v>
      </c>
      <c r="L35" s="13" t="str">
        <f t="shared" si="1"/>
        <v>NEIN</v>
      </c>
    </row>
    <row r="36" spans="2:12" ht="32">
      <c r="B36" s="47" t="s">
        <v>323</v>
      </c>
      <c r="C36" s="14" t="s">
        <v>348</v>
      </c>
      <c r="D36" s="14" t="s">
        <v>672</v>
      </c>
      <c r="E36" s="13" t="s">
        <v>548</v>
      </c>
      <c r="F36" s="13" t="s">
        <v>673</v>
      </c>
      <c r="G36" s="6"/>
      <c r="H36" s="6"/>
      <c r="I36" s="6"/>
      <c r="J36" s="12"/>
      <c r="K36" s="15" t="s">
        <v>51</v>
      </c>
      <c r="L36" s="13" t="str">
        <f t="shared" si="1"/>
        <v>NEIN</v>
      </c>
    </row>
    <row r="37" spans="2:12" ht="32">
      <c r="B37" s="47" t="s">
        <v>324</v>
      </c>
      <c r="C37" s="14" t="s">
        <v>348</v>
      </c>
      <c r="D37" s="14" t="s">
        <v>377</v>
      </c>
      <c r="E37" s="13" t="s">
        <v>548</v>
      </c>
      <c r="F37" s="13" t="s">
        <v>674</v>
      </c>
      <c r="G37" s="6"/>
      <c r="H37" s="6"/>
      <c r="I37" s="6"/>
      <c r="J37" s="12"/>
      <c r="K37" s="15" t="s">
        <v>51</v>
      </c>
      <c r="L37" s="13" t="str">
        <f t="shared" si="1"/>
        <v>NEIN</v>
      </c>
    </row>
    <row r="38" spans="2:12" ht="32">
      <c r="B38" s="47" t="s">
        <v>325</v>
      </c>
      <c r="C38" s="14" t="s">
        <v>348</v>
      </c>
      <c r="D38" s="14" t="s">
        <v>378</v>
      </c>
      <c r="E38" s="13" t="s">
        <v>548</v>
      </c>
      <c r="F38" s="14" t="s">
        <v>675</v>
      </c>
      <c r="G38" s="6"/>
      <c r="H38" s="6"/>
      <c r="I38" s="6"/>
      <c r="J38" s="12"/>
      <c r="K38" s="15" t="s">
        <v>51</v>
      </c>
      <c r="L38" s="13" t="str">
        <f t="shared" si="1"/>
        <v>NEIN</v>
      </c>
    </row>
    <row r="39" spans="2:12" ht="32">
      <c r="B39" s="47" t="s">
        <v>326</v>
      </c>
      <c r="C39" s="14" t="s">
        <v>348</v>
      </c>
      <c r="D39" s="14" t="s">
        <v>369</v>
      </c>
      <c r="E39" s="13" t="s">
        <v>548</v>
      </c>
      <c r="F39" s="14" t="s">
        <v>570</v>
      </c>
      <c r="G39" s="6"/>
      <c r="H39" s="6"/>
      <c r="I39" s="6"/>
      <c r="J39" s="12"/>
      <c r="K39" s="15" t="s">
        <v>51</v>
      </c>
      <c r="L39" s="13" t="str">
        <f t="shared" si="1"/>
        <v>NEIN</v>
      </c>
    </row>
    <row r="40" spans="2:12" ht="32">
      <c r="B40" s="47" t="s">
        <v>367</v>
      </c>
      <c r="C40" s="14" t="s">
        <v>348</v>
      </c>
      <c r="D40" s="14" t="s">
        <v>370</v>
      </c>
      <c r="E40" s="13" t="s">
        <v>548</v>
      </c>
      <c r="F40" s="14" t="s">
        <v>695</v>
      </c>
      <c r="G40" s="6"/>
      <c r="H40" s="6"/>
      <c r="I40" s="6"/>
      <c r="J40" s="12"/>
      <c r="K40" s="15" t="s">
        <v>51</v>
      </c>
      <c r="L40" s="13" t="str">
        <f t="shared" si="1"/>
        <v>NEIN</v>
      </c>
    </row>
    <row r="42" spans="2:12">
      <c r="B42" s="16" t="s">
        <v>100</v>
      </c>
    </row>
    <row r="44" spans="2:12">
      <c r="B44" s="18" t="s">
        <v>34</v>
      </c>
      <c r="C44" s="18" t="s">
        <v>106</v>
      </c>
      <c r="D44" s="18" t="s">
        <v>107</v>
      </c>
      <c r="E44" s="9" t="s">
        <v>10</v>
      </c>
      <c r="F44" s="18" t="s">
        <v>125</v>
      </c>
    </row>
    <row r="45" spans="2:12" ht="160">
      <c r="B45" s="19" t="s">
        <v>101</v>
      </c>
      <c r="C45" s="35" t="s">
        <v>676</v>
      </c>
      <c r="D45" s="35" t="s">
        <v>678</v>
      </c>
      <c r="E45" s="140" t="s">
        <v>548</v>
      </c>
      <c r="F45" s="160" t="s">
        <v>1167</v>
      </c>
    </row>
    <row r="46" spans="2:12">
      <c r="B46" s="94"/>
      <c r="C46" s="94"/>
      <c r="D46" s="94"/>
      <c r="E46" s="94"/>
      <c r="F46" s="170"/>
    </row>
    <row r="47" spans="2:12">
      <c r="B47" s="94"/>
      <c r="C47" s="94"/>
      <c r="D47" s="94"/>
      <c r="E47" s="94"/>
      <c r="F47" s="170"/>
    </row>
    <row r="48" spans="2:12">
      <c r="B48" s="94"/>
      <c r="C48" s="94"/>
      <c r="D48" s="94"/>
      <c r="E48" s="94"/>
      <c r="F48" s="170"/>
    </row>
    <row r="49" spans="2:6">
      <c r="B49" s="94"/>
      <c r="C49" s="94"/>
      <c r="D49" s="94"/>
      <c r="E49" s="94"/>
      <c r="F49" s="170"/>
    </row>
  </sheetData>
  <dataValidations count="5">
    <dataValidation allowBlank="1" showInputMessage="1" showErrorMessage="1" promptTitle="Kurzantwort" prompt="Bitte verfassen Sie Ihre Antwort auf die Frage möglichst kurz und präzise. Bitte verwenden Sie nicht mehr als 2-3 Sätze. Die Antworten sollen Ihnen zur Beschreibung des Beschaffungsvorhabens für Reinigungsleistungen dienen." sqref="G20:G40" xr:uid="{3F05EB0A-37DB-470A-8C14-0A1BEA5755A1}"/>
    <dataValidation allowBlank="1" showInputMessage="1" showErrorMessage="1" promptTitle="Link zur Ablage" prompt="Wenn Sie möchten können Sie an dieser Stelle Angaben zu Ihrer internen Dokumentenablage hinterlegen (z.B. in Form einer URL oder eines Dateipfades). Hier können Sie dann auf tiefergehende Dokumente referenzieren wenn gewünscht." sqref="H20:H40" xr:uid="{DEDB1C57-F321-4003-A323-65AB782E061D}"/>
    <dataValidation allowBlank="1" showInputMessage="1" showErrorMessage="1" promptTitle="Name der antwortenden Person" prompt="Bitte geben Sie an dieser Stelle den Namen der Person ein, die die Antwort wesentlich geprägt hat oder die entsprechende Entscheidung zur Antwort getroffen hat." sqref="I20:I40" xr:uid="{79CB522C-0D81-48E0-A881-FA58658838C4}"/>
    <dataValidation allowBlank="1" showInputMessage="1" showErrorMessage="1" promptTitle="Datum" prompt="Bitte geben Sie hier das Datum an, an dem Sie die entsprechende Antwort oder Entscheidung erhalten haben." sqref="J20:J23" xr:uid="{A9EB24F6-69CD-4FBE-8000-C0871CA63EBE}"/>
    <dataValidation type="list" allowBlank="1" showInputMessage="1" showErrorMessage="1" promptTitle="Zufriedenheit mit der Antwort" prompt="Bitte geben Sie an, ob Sie mit der bisherigen Antwort zufrieden sind. Wenn nicht oder nur teils, müssten Sie noch Antworten/ Entscheidungen einfordern (=&quot;ToDo&quot;-Liste)." sqref="K20:K40" xr:uid="{7DCC28BD-C477-4021-9581-CF1ED9A56734}">
      <formula1>"zufrieden, teils/teils, nicht zufrieden, keine Antwort,"</formula1>
    </dataValidation>
  </dataValidations>
  <pageMargins left="0.70866141732283472" right="0.70866141732283472" top="0.78740157480314965" bottom="0.78740157480314965" header="0.31496062992125984" footer="0.31496062992125984"/>
  <pageSetup paperSize="9" scale="32" fitToHeight="20" orientation="landscape" r:id="rId1"/>
  <headerFooter>
    <oddFooter>&amp;A&amp;RSeite &amp;P</oddFooter>
  </headerFooter>
  <drawing r:id="rId2"/>
  <legacyDrawing r:id="rId3"/>
  <oleObjects>
    <mc:AlternateContent xmlns:mc="http://schemas.openxmlformats.org/markup-compatibility/2006">
      <mc:Choice Requires="x14">
        <oleObject progId="Visio.Drawing.15" shapeId="8193" r:id="rId4">
          <objectPr defaultSize="0" r:id="rId5">
            <anchor moveWithCells="1">
              <from>
                <xdr:col>5</xdr:col>
                <xdr:colOff>1041400</xdr:colOff>
                <xdr:row>0</xdr:row>
                <xdr:rowOff>76200</xdr:rowOff>
              </from>
              <to>
                <xdr:col>6</xdr:col>
                <xdr:colOff>571500</xdr:colOff>
                <xdr:row>6</xdr:row>
                <xdr:rowOff>127000</xdr:rowOff>
              </to>
            </anchor>
          </objectPr>
        </oleObject>
      </mc:Choice>
      <mc:Fallback>
        <oleObject progId="Visio.Drawing.15" shapeId="8193" r:id="rId4"/>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8EDB3-EF77-4C55-9B60-DCD349A53AC8}">
  <sheetPr codeName="Tabelle9">
    <pageSetUpPr fitToPage="1"/>
  </sheetPr>
  <dimension ref="B6:L37"/>
  <sheetViews>
    <sheetView showGridLines="0" zoomScale="80" zoomScaleNormal="80" workbookViewId="0"/>
  </sheetViews>
  <sheetFormatPr baseColWidth="10" defaultRowHeight="15"/>
  <cols>
    <col min="1" max="1" width="4.1640625" customWidth="1"/>
    <col min="2" max="2" width="5.1640625" customWidth="1"/>
    <col min="3" max="3" width="40.5" customWidth="1"/>
    <col min="4" max="4" width="54" customWidth="1"/>
    <col min="5" max="6" width="21.5" customWidth="1"/>
    <col min="7" max="8" width="69.6640625" customWidth="1"/>
    <col min="9" max="9" width="27.83203125" bestFit="1" customWidth="1"/>
    <col min="10" max="10" width="22" customWidth="1"/>
    <col min="11" max="11" width="40.5" bestFit="1" customWidth="1"/>
    <col min="12" max="12" width="31.83203125" bestFit="1" customWidth="1"/>
  </cols>
  <sheetData>
    <row r="6" spans="2:12">
      <c r="B6" s="37" t="s">
        <v>0</v>
      </c>
    </row>
    <row r="7" spans="2:12">
      <c r="B7" s="1"/>
    </row>
    <row r="8" spans="2:12">
      <c r="B8" s="37" t="s">
        <v>26</v>
      </c>
      <c r="K8" s="17" t="s">
        <v>122</v>
      </c>
    </row>
    <row r="10" spans="2:12">
      <c r="B10" s="17" t="s">
        <v>109</v>
      </c>
      <c r="D10" t="str">
        <f>OperativerEinkäufer_Start_N!C36</f>
        <v>Wenn Sie sich mit der Durchführung des Vergabeverfahrens, also mit der Veröffentlichung der Ausschreibung, der Angebotseinholung sowie -bewertung befassen, dann können Sie hier fortfahren.</v>
      </c>
      <c r="K10" s="22" t="s">
        <v>121</v>
      </c>
      <c r="L10" s="23" t="s">
        <v>120</v>
      </c>
    </row>
    <row r="11" spans="2:12" ht="16">
      <c r="B11" s="17" t="s">
        <v>110</v>
      </c>
      <c r="D11" t="str">
        <f>OperativerEinkäufer_Start_N!D36</f>
        <v>Veröffentlichung, Bewerbungsphase, Prüfung und Wertung der Angebote, Zuschlagserteilung, Bieterkommunikation</v>
      </c>
      <c r="K11" s="15" t="s">
        <v>116</v>
      </c>
      <c r="L11" s="19">
        <f>COUNTIF($K$19:$K$28,$K$11)</f>
        <v>0</v>
      </c>
    </row>
    <row r="12" spans="2:12" ht="16">
      <c r="B12" s="17"/>
      <c r="K12" s="15" t="s">
        <v>117</v>
      </c>
      <c r="L12" s="19">
        <f>COUNTIF($K$19:$K$28,$K$12)</f>
        <v>0</v>
      </c>
    </row>
    <row r="13" spans="2:12" ht="16">
      <c r="B13" s="17" t="s">
        <v>111</v>
      </c>
      <c r="D13" t="str">
        <f>OperativerEinkäufer_Start_N!$D$24</f>
        <v>Max Mustermann</v>
      </c>
      <c r="K13" s="15" t="s">
        <v>118</v>
      </c>
      <c r="L13" s="19">
        <f>COUNTIF($K$19:$K$28,$K$13)</f>
        <v>0</v>
      </c>
    </row>
    <row r="14" spans="2:12" ht="16">
      <c r="B14" s="17" t="s">
        <v>113</v>
      </c>
      <c r="D14" t="str">
        <f>OperativerEinkäufer_Start_N!$D$25</f>
        <v>Beschaffung, Vergaberecht und Verträge</v>
      </c>
      <c r="K14" s="15" t="s">
        <v>51</v>
      </c>
      <c r="L14" s="19">
        <f>COUNTIF($K$19:$K$28,$K$14)</f>
        <v>9</v>
      </c>
    </row>
    <row r="15" spans="2:12" ht="16">
      <c r="B15" s="17" t="s">
        <v>115</v>
      </c>
      <c r="D15" t="str">
        <f>OperativerEinkäufer_Start_N!$D$26</f>
        <v>max.mustermann@unibw.de</v>
      </c>
      <c r="K15" s="20" t="s">
        <v>119</v>
      </c>
      <c r="L15" s="21">
        <f>SUM(L11:L14)</f>
        <v>9</v>
      </c>
    </row>
    <row r="16" spans="2:12">
      <c r="B16" s="17"/>
    </row>
    <row r="17" spans="2:12" ht="29">
      <c r="B17" s="27" t="s">
        <v>344</v>
      </c>
    </row>
    <row r="19" spans="2:12" ht="16">
      <c r="B19" s="9" t="s">
        <v>34</v>
      </c>
      <c r="C19" s="10" t="s">
        <v>29</v>
      </c>
      <c r="D19" s="10" t="s">
        <v>27</v>
      </c>
      <c r="E19" s="9" t="s">
        <v>10</v>
      </c>
      <c r="F19" s="9" t="s">
        <v>28</v>
      </c>
      <c r="G19" s="9" t="s">
        <v>53</v>
      </c>
      <c r="H19" s="9" t="s">
        <v>48</v>
      </c>
      <c r="I19" s="9" t="s">
        <v>30</v>
      </c>
      <c r="J19" s="9" t="s">
        <v>31</v>
      </c>
      <c r="K19" s="9" t="s">
        <v>50</v>
      </c>
      <c r="L19" s="9" t="s">
        <v>52</v>
      </c>
    </row>
    <row r="20" spans="2:12" ht="32">
      <c r="B20" s="47" t="s">
        <v>327</v>
      </c>
      <c r="C20" s="14" t="s">
        <v>349</v>
      </c>
      <c r="D20" s="14" t="s">
        <v>379</v>
      </c>
      <c r="E20" s="13" t="s">
        <v>548</v>
      </c>
      <c r="F20" s="13" t="s">
        <v>674</v>
      </c>
      <c r="G20" s="6"/>
      <c r="H20" s="6"/>
      <c r="I20" s="6"/>
      <c r="J20" s="12"/>
      <c r="K20" s="15" t="s">
        <v>51</v>
      </c>
      <c r="L20" s="13" t="str">
        <f t="shared" ref="L20:L27" si="0">IF(AND(G20&lt;&gt;"",I20&lt;&gt;"",J20&lt;&gt;""),"JA","NEIN")</f>
        <v>NEIN</v>
      </c>
    </row>
    <row r="21" spans="2:12" ht="32">
      <c r="B21" s="47" t="s">
        <v>328</v>
      </c>
      <c r="C21" s="14" t="s">
        <v>349</v>
      </c>
      <c r="D21" s="14" t="s">
        <v>381</v>
      </c>
      <c r="E21" s="13" t="s">
        <v>548</v>
      </c>
      <c r="F21" s="14" t="s">
        <v>571</v>
      </c>
      <c r="G21" s="6"/>
      <c r="H21" s="6"/>
      <c r="I21" s="6"/>
      <c r="J21" s="12"/>
      <c r="K21" s="15" t="s">
        <v>51</v>
      </c>
      <c r="L21" s="13" t="str">
        <f t="shared" si="0"/>
        <v>NEIN</v>
      </c>
    </row>
    <row r="22" spans="2:12" ht="64">
      <c r="B22" s="47" t="s">
        <v>329</v>
      </c>
      <c r="C22" s="14" t="s">
        <v>349</v>
      </c>
      <c r="D22" s="14" t="s">
        <v>382</v>
      </c>
      <c r="E22" s="13" t="s">
        <v>548</v>
      </c>
      <c r="F22" s="14" t="s">
        <v>679</v>
      </c>
      <c r="G22" s="6"/>
      <c r="H22" s="6"/>
      <c r="I22" s="6"/>
      <c r="J22" s="12"/>
      <c r="K22" s="15" t="s">
        <v>51</v>
      </c>
      <c r="L22" s="13" t="str">
        <f t="shared" si="0"/>
        <v>NEIN</v>
      </c>
    </row>
    <row r="23" spans="2:12" ht="112">
      <c r="B23" s="47" t="s">
        <v>330</v>
      </c>
      <c r="C23" s="14" t="s">
        <v>349</v>
      </c>
      <c r="D23" s="14" t="s">
        <v>383</v>
      </c>
      <c r="E23" s="13" t="s">
        <v>548</v>
      </c>
      <c r="F23" s="161" t="s">
        <v>680</v>
      </c>
      <c r="G23" s="6"/>
      <c r="H23" s="6"/>
      <c r="I23" s="6"/>
      <c r="J23" s="12"/>
      <c r="K23" s="15" t="s">
        <v>51</v>
      </c>
      <c r="L23" s="13" t="str">
        <f t="shared" si="0"/>
        <v>NEIN</v>
      </c>
    </row>
    <row r="24" spans="2:12" ht="32">
      <c r="B24" s="47" t="s">
        <v>331</v>
      </c>
      <c r="C24" s="14" t="s">
        <v>349</v>
      </c>
      <c r="D24" s="14" t="s">
        <v>572</v>
      </c>
      <c r="E24" s="13" t="s">
        <v>548</v>
      </c>
      <c r="F24" s="14" t="s">
        <v>573</v>
      </c>
      <c r="G24" s="6"/>
      <c r="H24" s="6"/>
      <c r="I24" s="6"/>
      <c r="J24" s="12"/>
      <c r="K24" s="15" t="s">
        <v>51</v>
      </c>
      <c r="L24" s="13" t="str">
        <f t="shared" si="0"/>
        <v>NEIN</v>
      </c>
    </row>
    <row r="25" spans="2:12" ht="48">
      <c r="B25" s="47" t="s">
        <v>332</v>
      </c>
      <c r="C25" s="14" t="s">
        <v>349</v>
      </c>
      <c r="D25" s="14" t="s">
        <v>384</v>
      </c>
      <c r="E25" s="13" t="s">
        <v>548</v>
      </c>
      <c r="F25" s="14" t="s">
        <v>681</v>
      </c>
      <c r="G25" s="6"/>
      <c r="H25" s="6"/>
      <c r="I25" s="6"/>
      <c r="J25" s="12"/>
      <c r="K25" s="15" t="s">
        <v>51</v>
      </c>
      <c r="L25" s="13" t="str">
        <f t="shared" si="0"/>
        <v>NEIN</v>
      </c>
    </row>
    <row r="26" spans="2:12" ht="48">
      <c r="B26" s="47" t="s">
        <v>333</v>
      </c>
      <c r="C26" s="14" t="s">
        <v>349</v>
      </c>
      <c r="D26" s="14" t="s">
        <v>385</v>
      </c>
      <c r="E26" s="13" t="s">
        <v>548</v>
      </c>
      <c r="F26" s="14" t="s">
        <v>682</v>
      </c>
      <c r="G26" s="6"/>
      <c r="H26" s="6"/>
      <c r="I26" s="6"/>
      <c r="J26" s="12"/>
      <c r="K26" s="15" t="s">
        <v>51</v>
      </c>
      <c r="L26" s="13" t="str">
        <f t="shared" si="0"/>
        <v>NEIN</v>
      </c>
    </row>
    <row r="27" spans="2:12" ht="16">
      <c r="B27" s="47" t="s">
        <v>334</v>
      </c>
      <c r="C27" s="14" t="s">
        <v>349</v>
      </c>
      <c r="D27" s="14" t="s">
        <v>386</v>
      </c>
      <c r="E27" s="13" t="s">
        <v>548</v>
      </c>
      <c r="F27" s="14" t="s">
        <v>683</v>
      </c>
      <c r="G27" s="6"/>
      <c r="H27" s="6"/>
      <c r="I27" s="6"/>
      <c r="J27" s="12"/>
      <c r="K27" s="15" t="s">
        <v>51</v>
      </c>
      <c r="L27" s="13" t="str">
        <f t="shared" si="0"/>
        <v>NEIN</v>
      </c>
    </row>
    <row r="28" spans="2:12" ht="32">
      <c r="B28" s="47" t="s">
        <v>335</v>
      </c>
      <c r="C28" s="14" t="s">
        <v>349</v>
      </c>
      <c r="D28" s="14" t="s">
        <v>387</v>
      </c>
      <c r="E28" s="13" t="s">
        <v>548</v>
      </c>
      <c r="F28" s="14" t="s">
        <v>683</v>
      </c>
      <c r="G28" s="6"/>
      <c r="H28" s="6"/>
      <c r="I28" s="6"/>
      <c r="J28" s="12"/>
      <c r="K28" s="15" t="s">
        <v>51</v>
      </c>
      <c r="L28" s="13" t="str">
        <f>IF(AND(G28&lt;&gt;"",I28&lt;&gt;"",J28&lt;&gt;""),"JA","NEIN")</f>
        <v>NEIN</v>
      </c>
    </row>
    <row r="30" spans="2:12">
      <c r="B30" s="16" t="s">
        <v>100</v>
      </c>
    </row>
    <row r="32" spans="2:12">
      <c r="B32" s="18" t="s">
        <v>34</v>
      </c>
      <c r="C32" s="18" t="s">
        <v>106</v>
      </c>
      <c r="D32" s="18" t="s">
        <v>107</v>
      </c>
      <c r="E32" s="9" t="s">
        <v>10</v>
      </c>
      <c r="F32" s="18" t="s">
        <v>125</v>
      </c>
    </row>
    <row r="33" spans="2:6" ht="160">
      <c r="B33" s="19" t="s">
        <v>101</v>
      </c>
      <c r="C33" s="35" t="s">
        <v>676</v>
      </c>
      <c r="D33" s="35" t="s">
        <v>678</v>
      </c>
      <c r="E33" s="140" t="s">
        <v>548</v>
      </c>
      <c r="F33" s="160" t="s">
        <v>677</v>
      </c>
    </row>
    <row r="34" spans="2:6">
      <c r="B34" s="94"/>
      <c r="C34" s="94"/>
      <c r="D34" s="94"/>
      <c r="E34" s="94"/>
      <c r="F34" s="170"/>
    </row>
    <row r="35" spans="2:6">
      <c r="B35" s="94"/>
      <c r="C35" s="94"/>
      <c r="D35" s="94"/>
      <c r="E35" s="94"/>
      <c r="F35" s="170"/>
    </row>
    <row r="36" spans="2:6">
      <c r="B36" s="94"/>
      <c r="C36" s="94"/>
      <c r="D36" s="94"/>
      <c r="E36" s="94"/>
      <c r="F36" s="170"/>
    </row>
    <row r="37" spans="2:6">
      <c r="B37" s="94"/>
      <c r="C37" s="94"/>
      <c r="D37" s="94"/>
      <c r="E37" s="94"/>
      <c r="F37" s="170"/>
    </row>
  </sheetData>
  <dataValidations count="5">
    <dataValidation allowBlank="1" showInputMessage="1" showErrorMessage="1" promptTitle="Datum" prompt="Bitte geben Sie hier das Datum an, an dem Sie die entsprechende Antwort oder Entscheidung erhalten haben." sqref="J20" xr:uid="{70E68C8E-46FD-45D1-8BBD-08A7DE95ECA2}"/>
    <dataValidation allowBlank="1" showInputMessage="1" showErrorMessage="1" promptTitle="Kurzantwort" prompt="Bitte verfassen Sie Ihre Antwort auf die Frage möglichst kurz und präzise. Bitte verwenden Sie nicht mehr als 2-3 Sätze. Die Antworten sollen Ihnen zur Beschreibung des Beschaffungsvorhabens für Reinigungsleistungen dienen." sqref="G20:G28" xr:uid="{A10BE56D-619D-4C6C-95D2-A2A56216D39E}"/>
    <dataValidation allowBlank="1" showInputMessage="1" showErrorMessage="1" promptTitle="Link zur Ablage" prompt="Wenn Sie möchten können Sie an dieser Stelle Angaben zu Ihrer internen Dokumentenablage hinterlegen (z.B. in Form einer URL oder eines Dateipfades). Hier können Sie dann auf tiefergehende Dokumente referenzieren wenn gewünscht." sqref="H20:H28" xr:uid="{60F313C0-38CD-47BA-AE70-93A7D9B7FC03}"/>
    <dataValidation allowBlank="1" showInputMessage="1" showErrorMessage="1" promptTitle="Name der antwortenden Person" prompt="Bitte geben Sie an dieser Stelle den Namen der Person ein, die die Antwort wesentlich geprägt hat oder die entsprechende Entscheidung zur Antwort getroffen hat." sqref="I20:I28" xr:uid="{EDADFCDE-69D0-4E1D-8FC3-DF8387222BC1}"/>
    <dataValidation type="list" allowBlank="1" showInputMessage="1" showErrorMessage="1" promptTitle="Zufriedenheit mit der Antwort" prompt="Bitte geben Sie an, ob Sie mit der bisherigen Antwort zufrieden sind. Wenn nicht oder nur teils, müssten Sie noch Antworten/ Entscheidungen einfordern (=&quot;ToDo&quot;-Liste)." sqref="K20:K28" xr:uid="{0FFC13EA-5248-43C9-A6D9-02B49EA43652}">
      <formula1>"zufrieden, teils/teils, nicht zufrieden, keine Antwort,"</formula1>
    </dataValidation>
  </dataValidations>
  <pageMargins left="0.70866141732283472" right="0.70866141732283472" top="0.78740157480314965" bottom="0.78740157480314965" header="0.31496062992125984" footer="0.31496062992125984"/>
  <pageSetup paperSize="9" scale="32" fitToHeight="20" orientation="landscape" r:id="rId1"/>
  <headerFooter>
    <oddFooter>&amp;A&amp;RSeite &amp;P</oddFooter>
  </headerFooter>
  <drawing r:id="rId2"/>
  <legacyDrawing r:id="rId3"/>
  <oleObjects>
    <mc:AlternateContent xmlns:mc="http://schemas.openxmlformats.org/markup-compatibility/2006">
      <mc:Choice Requires="x14">
        <oleObject progId="Visio.Drawing.15" shapeId="9217" r:id="rId4">
          <objectPr defaultSize="0" r:id="rId5">
            <anchor moveWithCells="1">
              <from>
                <xdr:col>5</xdr:col>
                <xdr:colOff>1003300</xdr:colOff>
                <xdr:row>0</xdr:row>
                <xdr:rowOff>76200</xdr:rowOff>
              </from>
              <to>
                <xdr:col>6</xdr:col>
                <xdr:colOff>520700</xdr:colOff>
                <xdr:row>6</xdr:row>
                <xdr:rowOff>114300</xdr:rowOff>
              </to>
            </anchor>
          </objectPr>
        </oleObject>
      </mc:Choice>
      <mc:Fallback>
        <oleObject progId="Visio.Drawing.15" shapeId="9217"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59B2E-21C0-41F5-968E-D2190A296752}">
  <sheetPr codeName="Tabelle10">
    <pageSetUpPr fitToPage="1"/>
  </sheetPr>
  <dimension ref="B6:L35"/>
  <sheetViews>
    <sheetView showGridLines="0" zoomScale="80" zoomScaleNormal="80" workbookViewId="0"/>
  </sheetViews>
  <sheetFormatPr baseColWidth="10" defaultRowHeight="15"/>
  <cols>
    <col min="1" max="1" width="4.1640625" customWidth="1"/>
    <col min="2" max="2" width="5" customWidth="1"/>
    <col min="3" max="3" width="40.5" customWidth="1"/>
    <col min="4" max="4" width="54" customWidth="1"/>
    <col min="5" max="6" width="21.5" customWidth="1"/>
    <col min="7" max="8" width="69.6640625" customWidth="1"/>
    <col min="9" max="9" width="27.83203125" bestFit="1" customWidth="1"/>
    <col min="10" max="10" width="22" customWidth="1"/>
    <col min="11" max="11" width="40.5" bestFit="1" customWidth="1"/>
    <col min="12" max="12" width="31.83203125" bestFit="1" customWidth="1"/>
  </cols>
  <sheetData>
    <row r="6" spans="2:12">
      <c r="B6" s="37" t="s">
        <v>0</v>
      </c>
    </row>
    <row r="7" spans="2:12">
      <c r="B7" s="1"/>
    </row>
    <row r="8" spans="2:12">
      <c r="B8" s="37" t="s">
        <v>26</v>
      </c>
      <c r="K8" s="17" t="s">
        <v>122</v>
      </c>
    </row>
    <row r="10" spans="2:12">
      <c r="B10" s="17" t="s">
        <v>109</v>
      </c>
      <c r="D10" t="str">
        <f>OperativerEinkäufer_Start_N!C37</f>
        <v>Wenn Sie sich mit der Nachbereitung des Vergabeverfahrens, also mit abschließenden und auftragsüberprüfenden Tätigkeiten befassen, dann können Sie hier fortfahren.</v>
      </c>
      <c r="K10" s="22" t="s">
        <v>121</v>
      </c>
      <c r="L10" s="23" t="s">
        <v>120</v>
      </c>
    </row>
    <row r="11" spans="2:12" ht="16">
      <c r="B11" s="17" t="s">
        <v>110</v>
      </c>
      <c r="D11" t="str">
        <f>OperativerEinkäufer_Start_N!D37</f>
        <v>Dokumentation und Ablage der Zuschlagsentscheidungen, Veröffentlichung der Zuschlagsentscheidung (bzw. statistische Meldung), Vertrags- und Stammdatenmanagement, Rechnungswesen, Qualitäts- und Beschwerdemanagement</v>
      </c>
      <c r="K11" s="15" t="s">
        <v>116</v>
      </c>
      <c r="L11" s="19">
        <f>COUNTIF($K$19:$K$26,$K$11)</f>
        <v>0</v>
      </c>
    </row>
    <row r="12" spans="2:12" ht="16">
      <c r="B12" s="17"/>
      <c r="K12" s="15" t="s">
        <v>117</v>
      </c>
      <c r="L12" s="19">
        <f>COUNTIF($K$19:$K$26,$K$12)</f>
        <v>0</v>
      </c>
    </row>
    <row r="13" spans="2:12" ht="16">
      <c r="B13" s="17" t="s">
        <v>111</v>
      </c>
      <c r="D13" t="str">
        <f>OperativerEinkäufer_Start_N!$D$24</f>
        <v>Max Mustermann</v>
      </c>
      <c r="K13" s="15" t="s">
        <v>118</v>
      </c>
      <c r="L13" s="19">
        <f>COUNTIF($K$19:$K$26,$K$13)</f>
        <v>0</v>
      </c>
    </row>
    <row r="14" spans="2:12" ht="16">
      <c r="B14" s="17" t="s">
        <v>113</v>
      </c>
      <c r="D14" t="str">
        <f>OperativerEinkäufer_Start_N!$D$25</f>
        <v>Beschaffung, Vergaberecht und Verträge</v>
      </c>
      <c r="K14" s="15" t="s">
        <v>51</v>
      </c>
      <c r="L14" s="19">
        <f>COUNTIF($K$19:$K$26,$K$14)</f>
        <v>7</v>
      </c>
    </row>
    <row r="15" spans="2:12" ht="16">
      <c r="B15" s="17" t="s">
        <v>115</v>
      </c>
      <c r="D15" t="str">
        <f>OperativerEinkäufer_Start_N!$D$26</f>
        <v>max.mustermann@unibw.de</v>
      </c>
      <c r="K15" s="20" t="s">
        <v>119</v>
      </c>
      <c r="L15" s="21">
        <f>SUM(L11:L14)</f>
        <v>7</v>
      </c>
    </row>
    <row r="16" spans="2:12">
      <c r="B16" s="17"/>
    </row>
    <row r="17" spans="2:12" ht="29">
      <c r="B17" s="27" t="s">
        <v>345</v>
      </c>
    </row>
    <row r="19" spans="2:12" ht="16">
      <c r="B19" s="9" t="s">
        <v>34</v>
      </c>
      <c r="C19" s="10" t="s">
        <v>29</v>
      </c>
      <c r="D19" s="10" t="s">
        <v>27</v>
      </c>
      <c r="E19" s="9" t="s">
        <v>10</v>
      </c>
      <c r="F19" s="9" t="s">
        <v>28</v>
      </c>
      <c r="G19" s="9" t="s">
        <v>53</v>
      </c>
      <c r="H19" s="9" t="s">
        <v>48</v>
      </c>
      <c r="I19" s="9" t="s">
        <v>30</v>
      </c>
      <c r="J19" s="9" t="s">
        <v>31</v>
      </c>
      <c r="K19" s="9" t="s">
        <v>50</v>
      </c>
      <c r="L19" s="9" t="s">
        <v>52</v>
      </c>
    </row>
    <row r="20" spans="2:12" ht="32">
      <c r="B20" s="47" t="s">
        <v>336</v>
      </c>
      <c r="C20" s="14" t="s">
        <v>350</v>
      </c>
      <c r="D20" s="14" t="s">
        <v>684</v>
      </c>
      <c r="E20" s="13" t="s">
        <v>548</v>
      </c>
      <c r="F20" s="14" t="s">
        <v>683</v>
      </c>
      <c r="G20" s="6"/>
      <c r="H20" s="6"/>
      <c r="I20" s="6"/>
      <c r="J20" s="12"/>
      <c r="K20" s="15" t="s">
        <v>51</v>
      </c>
      <c r="L20" s="13" t="str">
        <f t="shared" ref="L20:L26" si="0">IF(AND(G20&lt;&gt;"",I20&lt;&gt;"",J20&lt;&gt;""),"JA","NEIN")</f>
        <v>NEIN</v>
      </c>
    </row>
    <row r="21" spans="2:12" ht="35.25" customHeight="1">
      <c r="B21" s="47" t="s">
        <v>337</v>
      </c>
      <c r="C21" s="14" t="s">
        <v>350</v>
      </c>
      <c r="D21" s="14" t="s">
        <v>389</v>
      </c>
      <c r="E21" s="13" t="s">
        <v>548</v>
      </c>
      <c r="F21" s="14" t="s">
        <v>683</v>
      </c>
      <c r="G21" s="6"/>
      <c r="H21" s="6"/>
      <c r="I21" s="6"/>
      <c r="J21" s="12"/>
      <c r="K21" s="15" t="s">
        <v>51</v>
      </c>
      <c r="L21" s="13" t="str">
        <f t="shared" si="0"/>
        <v>NEIN</v>
      </c>
    </row>
    <row r="22" spans="2:12" ht="32">
      <c r="B22" s="47" t="s">
        <v>338</v>
      </c>
      <c r="C22" s="14" t="s">
        <v>350</v>
      </c>
      <c r="D22" s="14" t="s">
        <v>390</v>
      </c>
      <c r="E22" s="13" t="s">
        <v>548</v>
      </c>
      <c r="F22" s="14" t="s">
        <v>683</v>
      </c>
      <c r="G22" s="6"/>
      <c r="H22" s="6"/>
      <c r="I22" s="6"/>
      <c r="J22" s="12"/>
      <c r="K22" s="15" t="s">
        <v>51</v>
      </c>
      <c r="L22" s="13" t="str">
        <f t="shared" si="0"/>
        <v>NEIN</v>
      </c>
    </row>
    <row r="23" spans="2:12" ht="32">
      <c r="B23" s="47" t="s">
        <v>339</v>
      </c>
      <c r="C23" s="14" t="s">
        <v>350</v>
      </c>
      <c r="D23" s="14" t="s">
        <v>391</v>
      </c>
      <c r="E23" s="13" t="s">
        <v>548</v>
      </c>
      <c r="F23" s="14" t="s">
        <v>683</v>
      </c>
      <c r="G23" s="6"/>
      <c r="H23" s="6"/>
      <c r="I23" s="6"/>
      <c r="J23" s="12"/>
      <c r="K23" s="15" t="s">
        <v>51</v>
      </c>
      <c r="L23" s="13" t="str">
        <f t="shared" si="0"/>
        <v>NEIN</v>
      </c>
    </row>
    <row r="24" spans="2:12" ht="64">
      <c r="B24" s="47" t="s">
        <v>340</v>
      </c>
      <c r="C24" s="14" t="s">
        <v>350</v>
      </c>
      <c r="D24" s="14" t="s">
        <v>392</v>
      </c>
      <c r="E24" s="13" t="s">
        <v>548</v>
      </c>
      <c r="F24" s="14" t="s">
        <v>685</v>
      </c>
      <c r="G24" s="6"/>
      <c r="H24" s="6"/>
      <c r="I24" s="6"/>
      <c r="J24" s="12"/>
      <c r="K24" s="15" t="s">
        <v>51</v>
      </c>
      <c r="L24" s="13" t="str">
        <f t="shared" si="0"/>
        <v>NEIN</v>
      </c>
    </row>
    <row r="25" spans="2:12" ht="64">
      <c r="B25" s="47" t="s">
        <v>341</v>
      </c>
      <c r="C25" s="14" t="s">
        <v>350</v>
      </c>
      <c r="D25" s="14" t="s">
        <v>394</v>
      </c>
      <c r="E25" s="13" t="s">
        <v>548</v>
      </c>
      <c r="F25" s="14" t="s">
        <v>686</v>
      </c>
      <c r="G25" s="6"/>
      <c r="H25" s="6"/>
      <c r="I25" s="6"/>
      <c r="J25" s="12"/>
      <c r="K25" s="15" t="s">
        <v>51</v>
      </c>
      <c r="L25" s="13" t="str">
        <f t="shared" ref="L25" si="1">IF(AND(G25&lt;&gt;"",I25&lt;&gt;"",J25&lt;&gt;""),"JA","NEIN")</f>
        <v>NEIN</v>
      </c>
    </row>
    <row r="26" spans="2:12" ht="48">
      <c r="B26" s="47" t="s">
        <v>342</v>
      </c>
      <c r="C26" s="14" t="s">
        <v>350</v>
      </c>
      <c r="D26" s="14" t="s">
        <v>393</v>
      </c>
      <c r="E26" s="13" t="s">
        <v>548</v>
      </c>
      <c r="F26" s="14" t="s">
        <v>687</v>
      </c>
      <c r="G26" s="6"/>
      <c r="H26" s="6"/>
      <c r="I26" s="6"/>
      <c r="J26" s="12"/>
      <c r="K26" s="15" t="s">
        <v>51</v>
      </c>
      <c r="L26" s="13" t="str">
        <f t="shared" si="0"/>
        <v>NEIN</v>
      </c>
    </row>
    <row r="28" spans="2:12">
      <c r="B28" s="16" t="s">
        <v>100</v>
      </c>
    </row>
    <row r="30" spans="2:12">
      <c r="B30" s="18" t="s">
        <v>34</v>
      </c>
      <c r="C30" s="18" t="s">
        <v>106</v>
      </c>
      <c r="D30" s="18" t="s">
        <v>107</v>
      </c>
      <c r="E30" s="9" t="s">
        <v>10</v>
      </c>
      <c r="F30" s="18" t="s">
        <v>125</v>
      </c>
    </row>
    <row r="31" spans="2:12" ht="160">
      <c r="B31" s="19" t="s">
        <v>101</v>
      </c>
      <c r="C31" s="35" t="s">
        <v>676</v>
      </c>
      <c r="D31" s="35" t="s">
        <v>678</v>
      </c>
      <c r="E31" s="140" t="s">
        <v>548</v>
      </c>
      <c r="F31" s="160" t="s">
        <v>677</v>
      </c>
    </row>
    <row r="32" spans="2:12">
      <c r="B32" s="94"/>
      <c r="C32" s="94"/>
      <c r="D32" s="94"/>
      <c r="E32" s="94"/>
      <c r="F32" s="170"/>
    </row>
    <row r="33" spans="2:6">
      <c r="B33" s="94"/>
      <c r="C33" s="94"/>
      <c r="D33" s="94"/>
      <c r="E33" s="94"/>
      <c r="F33" s="170"/>
    </row>
    <row r="34" spans="2:6">
      <c r="B34" s="94"/>
      <c r="C34" s="94"/>
      <c r="D34" s="94"/>
      <c r="E34" s="94"/>
      <c r="F34" s="170"/>
    </row>
    <row r="35" spans="2:6">
      <c r="B35" s="94"/>
      <c r="C35" s="94"/>
      <c r="D35" s="94"/>
      <c r="E35" s="94"/>
      <c r="F35" s="170"/>
    </row>
  </sheetData>
  <dataValidations count="5">
    <dataValidation allowBlank="1" showInputMessage="1" showErrorMessage="1" promptTitle="Kurzantwort" prompt="Bitte verfassen Sie Ihre Antwort auf die Frage möglichst kurz und präzise. Bitte verwenden Sie nicht mehr als 2-3 Sätze. Die Antworten sollen Ihnen zur Beschreibung des Beschaffungsvorhabens für Reinigungsleistungen dienen." sqref="G20:G26" xr:uid="{561B567B-A391-404B-9C3D-9C9A2AE71DD8}"/>
    <dataValidation allowBlank="1" showInputMessage="1" showErrorMessage="1" promptTitle="Link zur Ablage" prompt="Wenn Sie möchten können Sie an dieser Stelle Angaben zu Ihrer internen Dokumentenablage hinterlegen (z.B. in Form einer URL oder eines Dateipfades). Hier können Sie dann auf tiefergehende Dokumente referenzieren wenn gewünscht." sqref="H20:H26" xr:uid="{713F442F-A8A5-4B7A-97F0-7D8879F1468B}"/>
    <dataValidation allowBlank="1" showInputMessage="1" showErrorMessage="1" promptTitle="Name der antwortenden Person" prompt="Bitte geben Sie an dieser Stelle den Namen der Person ein, die die Antwort wesentlich geprägt hat oder die entsprechende Entscheidung zur Antwort getroffen hat." sqref="I20:I26" xr:uid="{F9FD74F9-E42D-4CD0-BCAC-774D09B731AE}"/>
    <dataValidation allowBlank="1" showInputMessage="1" showErrorMessage="1" promptTitle="Datum" prompt="Bitte geben Sie hier das Datum an, an dem Sie die entsprechende Antwort oder Entscheidung erhalten haben." sqref="J20" xr:uid="{84624D48-E03A-4E4C-A145-B209B4AB2A0B}"/>
    <dataValidation type="list" allowBlank="1" showInputMessage="1" showErrorMessage="1" promptTitle="Zufriedenheit mit der Antwort" prompt="Bitte geben Sie an, ob Sie mit der bisherigen Antwort zufrieden sind. Wenn nicht oder nur teils, müssten Sie noch Antworten/ Entscheidungen einfordern (=&quot;ToDo&quot;-Liste)." sqref="K20:K26" xr:uid="{7BCB8F81-1BBC-4932-91DA-4FAA8C088815}">
      <formula1>"zufrieden, teils/teils, nicht zufrieden, keine Antwort,"</formula1>
    </dataValidation>
  </dataValidations>
  <pageMargins left="0.70866141732283472" right="0.70866141732283472" top="0.78740157480314965" bottom="0.78740157480314965" header="0.31496062992125984" footer="0.31496062992125984"/>
  <pageSetup paperSize="9" scale="32" fitToHeight="20" orientation="landscape" r:id="rId1"/>
  <headerFooter>
    <oddFooter>&amp;A&amp;RSeite &amp;P</oddFooter>
  </headerFooter>
  <drawing r:id="rId2"/>
  <legacyDrawing r:id="rId3"/>
  <oleObjects>
    <mc:AlternateContent xmlns:mc="http://schemas.openxmlformats.org/markup-compatibility/2006">
      <mc:Choice Requires="x14">
        <oleObject progId="Visio.Drawing.15" shapeId="10241" r:id="rId4">
          <objectPr defaultSize="0" r:id="rId5">
            <anchor moveWithCells="1">
              <from>
                <xdr:col>5</xdr:col>
                <xdr:colOff>990600</xdr:colOff>
                <xdr:row>0</xdr:row>
                <xdr:rowOff>76200</xdr:rowOff>
              </from>
              <to>
                <xdr:col>6</xdr:col>
                <xdr:colOff>495300</xdr:colOff>
                <xdr:row>6</xdr:row>
                <xdr:rowOff>114300</xdr:rowOff>
              </to>
            </anchor>
          </objectPr>
        </oleObject>
      </mc:Choice>
      <mc:Fallback>
        <oleObject progId="Visio.Drawing.15" shapeId="10241" r:id="rId4"/>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BFE51-F75B-4D24-B803-754536155976}">
  <sheetPr codeName="Tabelle11">
    <pageSetUpPr fitToPage="1"/>
  </sheetPr>
  <dimension ref="B6:F120"/>
  <sheetViews>
    <sheetView showGridLines="0" zoomScale="80" zoomScaleNormal="80" workbookViewId="0">
      <selection activeCell="E119" sqref="E119"/>
    </sheetView>
  </sheetViews>
  <sheetFormatPr baseColWidth="10" defaultRowHeight="15"/>
  <cols>
    <col min="1" max="1" width="4.1640625" customWidth="1"/>
    <col min="2" max="2" width="4.5" customWidth="1"/>
    <col min="3" max="3" width="40.5" customWidth="1"/>
    <col min="4" max="4" width="54" customWidth="1"/>
    <col min="5" max="5" width="69.6640625" customWidth="1"/>
    <col min="6" max="6" width="40.5" bestFit="1" customWidth="1"/>
  </cols>
  <sheetData>
    <row r="6" spans="2:6">
      <c r="B6" s="39" t="s">
        <v>0</v>
      </c>
    </row>
    <row r="7" spans="2:6">
      <c r="B7" s="1"/>
    </row>
    <row r="8" spans="2:6">
      <c r="B8" s="39" t="s">
        <v>26</v>
      </c>
      <c r="F8" s="53"/>
    </row>
    <row r="9" spans="2:6">
      <c r="F9" s="54"/>
    </row>
    <row r="10" spans="2:6">
      <c r="B10" s="17"/>
      <c r="F10" s="51"/>
    </row>
    <row r="11" spans="2:6">
      <c r="B11" s="17" t="s">
        <v>111</v>
      </c>
      <c r="D11" t="str">
        <f>OperativerEinkäufer_Start_N!$D$24</f>
        <v>Max Mustermann</v>
      </c>
      <c r="F11" s="51"/>
    </row>
    <row r="12" spans="2:6">
      <c r="B12" s="17" t="s">
        <v>113</v>
      </c>
      <c r="D12" t="str">
        <f>OperativerEinkäufer_Start_N!$D$25</f>
        <v>Beschaffung, Vergaberecht und Verträge</v>
      </c>
      <c r="F12" s="51"/>
    </row>
    <row r="13" spans="2:6">
      <c r="B13" s="17" t="s">
        <v>115</v>
      </c>
      <c r="D13" t="str">
        <f>OperativerEinkäufer_Start_N!$D$26</f>
        <v>max.mustermann@unibw.de</v>
      </c>
      <c r="F13" s="52"/>
    </row>
    <row r="14" spans="2:6">
      <c r="B14" s="17"/>
      <c r="F14" s="52"/>
    </row>
    <row r="15" spans="2:6">
      <c r="B15" s="17" t="s">
        <v>498</v>
      </c>
      <c r="D15" t="str">
        <f>TRIM(IF(Definition_Reinigungsleistung!E10="JA",Definition_Reinigungsleistung!B10,"")&amp;" "&amp;IF(Definition_Reinigungsleistung!E11="JA",Definition_Reinigungsleistung!B11,"")&amp;" "&amp;IF(Definition_Reinigungsleistung!E12="JA",Definition_Reinigungsleistung!B12,"")&amp;" "&amp;IF(Definition_Reinigungsleistung!E13="JA",Definition_Reinigungsleistung!B13,"")&amp;" "&amp;IF(Definition_Reinigungsleistung!E14="JA",Definition_Reinigungsleistung!B14,"")&amp;" "&amp;IF(Definition_Reinigungsleistung!E15="JA",Definition_Reinigungsleistung!B15,"")&amp;" "&amp;IF(Definition_Reinigungsleistung!E16="JA",Definition_Reinigungsleistung!B16,"")&amp;" "&amp;IF(Definition_Reinigungsleistung!E17="JA",Definition_Reinigungsleistung!B17,"")&amp;" "&amp;IF(Definition_Reinigungsleistung!E18="JA",Definition_Reinigungsleistung!B18,"")&amp;" "&amp;IF(Definition_Reinigungsleistung!E19="JA",Definition_Reinigungsleistung!B19,"")&amp;" "&amp;IF(Definition_Reinigungsleistung!E20="JA",Definition_Reinigungsleistung!B20,"")&amp;" "&amp;IF(Definition_Reinigungsleistung!E21="JA",Definition_Reinigungsleistung!B21,"")&amp;" "&amp;IF(Definition_Reinigungsleistung!E22="JA",Definition_Reinigungsleistung!B22,"")&amp;" "&amp;IF(Definition_Reinigungsleistung!E23="JA",Definition_Reinigungsleistung!B23,"")&amp;" "&amp;IF(Definition_Reinigungsleistung!E24="JA",Definition_Reinigungsleistung!B24,"")&amp;" "&amp;IF(Definition_Reinigungsleistung!E25="JA",Definition_Reinigungsleistung!B25,"")&amp;" "&amp;IF(Definition_Reinigungsleistung!E26="JA",Definition_Reinigungsleistung!B26,"")&amp;" "&amp;IF(Definition_Reinigungsleistung!E27="JA",Definition_Reinigungsleistung!B27,"")&amp;" "&amp;IF(Definition_Reinigungsleistung!E28="JA",Definition_Reinigungsleistung!B28,"")&amp;" "&amp;IF(Definition_Reinigungsleistung!E29="JA",Definition_Reinigungsleistung!B29,"")&amp;" "&amp;IF(Definition_Reinigungsleistung!E30="JA",Definition_Reinigungsleistung!B30,"")&amp;" "&amp;IF(Definition_Reinigungsleistung!E31="JA",Definition_Reinigungsleistung!B31,"")&amp;" "&amp;IF(Definition_Reinigungsleistung!E32="JA",Definition_Reinigungsleistung!B32,"")&amp;" "&amp;IF(Definition_Reinigungsleistung!E33="JA",Definition_Reinigungsleistung!B33,"")&amp;" "&amp;IF(Definition_Reinigungsleistung!E34="JA",Definition_Reinigungsleistung!B34,"")&amp;" "&amp;IF(Definition_Reinigungsleistung!E35="JA",Definition_Reinigungsleistung!B35,"")&amp;" "&amp;IF(Definition_Reinigungsleistung!E36="JA",Definition_Reinigungsleistung!B36,"")&amp;" "&amp;IF(Definition_Reinigungsleistung!E37="JA",Definition_Reinigungsleistung!B37,"")&amp;" "&amp;IF(Definition_Reinigungsleistung!E38="JA",Definition_Reinigungsleistung!B38,"")&amp;" "&amp;IF(Definition_Reinigungsleistung!E39="JA",Definition_Reinigungsleistung!B39,"")&amp;" "&amp;IF(Definition_Reinigungsleistung!E40="JA",Definition_Reinigungsleistung!B40,"")&amp;" "&amp;IF(Definition_Reinigungsleistung!E41="JA",Definition_Reinigungsleistung!B41,"")&amp;" "&amp;IF(Definition_Reinigungsleistung!E42="JA",Definition_Reinigungsleistung!B42,"")&amp;" "&amp;IF(Definition_Reinigungsleistung!E43="JA",Definition_Reinigungsleistung!B43,"")&amp;" "&amp;IF(Definition_Reinigungsleistung!E44="JA",Definition_Reinigungsleistung!B44,"")&amp;" "&amp;IF(Definition_Reinigungsleistung!E45="JA",Definition_Reinigungsleistung!B45,"")&amp;" "&amp;IF(Definition_Reinigungsleistung!E46="JA",Definition_Reinigungsleistung!B46,"")&amp;" "&amp;IF(Definition_Reinigungsleistung!E47="JA",Definition_Reinigungsleistung!B47,"")&amp;" "&amp;IF(Definition_Reinigungsleistung!E48="JA",Definition_Reinigungsleistung!B48,"")&amp;" "&amp;IF(Definition_Reinigungsleistung!E49="JA",Definition_Reinigungsleistung!B49,"")&amp;" "&amp;IF(Definition_Reinigungsleistung!E50="JA",Definition_Reinigungsleistung!B50,"")&amp;" "&amp;IF(Definition_Reinigungsleistung!E51="JA",Definition_Reinigungsleistung!B51,"")&amp;" "&amp;IF(Definition_Reinigungsleistung!E52="JA",Definition_Reinigungsleistung!B52,"")&amp;" "&amp;IF(Definition_Reinigungsleistung!E53="JA",Definition_Reinigungsleistung!B53,"")&amp;" "&amp;IF(Definition_Reinigungsleistung!E54="JA",Definition_Reinigungsleistung!B54,"")&amp;" "&amp;IF(Definition_Reinigungsleistung!E55="JA",Definition_Reinigungsleistung!B55,"")&amp;" "&amp;IF(Definition_Reinigungsleistung!E56="JA",Definition_Reinigungsleistung!B56,""))</f>
        <v/>
      </c>
      <c r="F15" s="52"/>
    </row>
    <row r="16" spans="2:6">
      <c r="B16" s="17"/>
    </row>
    <row r="18" spans="2:6" ht="16">
      <c r="B18" s="9" t="s">
        <v>34</v>
      </c>
      <c r="C18" s="10" t="s">
        <v>29</v>
      </c>
      <c r="D18" s="10" t="s">
        <v>27</v>
      </c>
      <c r="E18" s="9" t="s">
        <v>53</v>
      </c>
      <c r="F18" s="9" t="s">
        <v>50</v>
      </c>
    </row>
    <row r="19" spans="2:6" ht="32">
      <c r="B19" s="47" t="s">
        <v>244</v>
      </c>
      <c r="C19" s="14" t="s">
        <v>54</v>
      </c>
      <c r="D19" s="14" t="s">
        <v>56</v>
      </c>
      <c r="E19" s="19" t="str">
        <f>IF(OperativerEinkäufer_Grobplan_N!G20&lt;&gt;"",OperativerEinkäufer_Grobplan_N!G20,"-")</f>
        <v>-</v>
      </c>
      <c r="F19" s="19" t="str">
        <f>OperativerEinkäufer_Grobplan_N!K20</f>
        <v>keine Antwort</v>
      </c>
    </row>
    <row r="20" spans="2:6" ht="32">
      <c r="B20" s="47" t="s">
        <v>245</v>
      </c>
      <c r="C20" s="14" t="s">
        <v>54</v>
      </c>
      <c r="D20" s="14" t="s">
        <v>36</v>
      </c>
      <c r="E20" s="19" t="str">
        <f>IF(OperativerEinkäufer_Grobplan_N!G21&lt;&gt;"",OperativerEinkäufer_Grobplan_N!G21,"-")</f>
        <v>-</v>
      </c>
      <c r="F20" s="19" t="str">
        <f>OperativerEinkäufer_Grobplan_N!K21</f>
        <v>keine Antwort</v>
      </c>
    </row>
    <row r="21" spans="2:6" ht="64">
      <c r="B21" s="47" t="s">
        <v>246</v>
      </c>
      <c r="C21" s="14" t="s">
        <v>54</v>
      </c>
      <c r="D21" s="14" t="s">
        <v>37</v>
      </c>
      <c r="E21" s="19" t="str">
        <f>IF(OperativerEinkäufer_Grobplan_N!G22&lt;&gt;"",OperativerEinkäufer_Grobplan_N!G22,"-")</f>
        <v>-</v>
      </c>
      <c r="F21" s="19" t="str">
        <f>OperativerEinkäufer_Grobplan_N!K22</f>
        <v>keine Antwort</v>
      </c>
    </row>
    <row r="22" spans="2:6" ht="32">
      <c r="B22" s="47" t="s">
        <v>247</v>
      </c>
      <c r="C22" s="14" t="s">
        <v>54</v>
      </c>
      <c r="D22" s="14" t="s">
        <v>39</v>
      </c>
      <c r="E22" s="19" t="str">
        <f>IF(OperativerEinkäufer_Grobplan_N!G23&lt;&gt;"",OperativerEinkäufer_Grobplan_N!G23,"-")</f>
        <v>-</v>
      </c>
      <c r="F22" s="19" t="str">
        <f>OperativerEinkäufer_Grobplan_N!K23</f>
        <v>keine Antwort</v>
      </c>
    </row>
    <row r="23" spans="2:6" ht="32">
      <c r="B23" s="47" t="s">
        <v>248</v>
      </c>
      <c r="C23" s="14" t="s">
        <v>54</v>
      </c>
      <c r="D23" s="14" t="s">
        <v>43</v>
      </c>
      <c r="E23" s="19" t="str">
        <f>IF(OperativerEinkäufer_Grobplan_N!G24&lt;&gt;"",OperativerEinkäufer_Grobplan_N!G24,"-")</f>
        <v>-</v>
      </c>
      <c r="F23" s="19" t="str">
        <f>OperativerEinkäufer_Grobplan_N!K24</f>
        <v>keine Antwort</v>
      </c>
    </row>
    <row r="24" spans="2:6" ht="32">
      <c r="B24" s="47" t="s">
        <v>249</v>
      </c>
      <c r="C24" s="14" t="s">
        <v>54</v>
      </c>
      <c r="D24" s="14" t="s">
        <v>42</v>
      </c>
      <c r="E24" s="19" t="str">
        <f>IF(OperativerEinkäufer_Grobplan_N!G25&lt;&gt;"",OperativerEinkäufer_Grobplan_N!G25,"-")</f>
        <v>-</v>
      </c>
      <c r="F24" s="19" t="str">
        <f>OperativerEinkäufer_Grobplan_N!K25</f>
        <v>keine Antwort</v>
      </c>
    </row>
    <row r="25" spans="2:6" ht="32">
      <c r="B25" s="47" t="s">
        <v>250</v>
      </c>
      <c r="C25" s="14" t="s">
        <v>54</v>
      </c>
      <c r="D25" s="14" t="s">
        <v>41</v>
      </c>
      <c r="E25" s="19" t="str">
        <f>IF(OperativerEinkäufer_Grobplan_N!G26&lt;&gt;"",OperativerEinkäufer_Grobplan_N!G26,"-")</f>
        <v>-</v>
      </c>
      <c r="F25" s="19" t="str">
        <f>OperativerEinkäufer_Grobplan_N!K26</f>
        <v>keine Antwort</v>
      </c>
    </row>
    <row r="26" spans="2:6" ht="32">
      <c r="B26" s="47" t="s">
        <v>251</v>
      </c>
      <c r="C26" s="14" t="s">
        <v>54</v>
      </c>
      <c r="D26" s="14" t="s">
        <v>46</v>
      </c>
      <c r="E26" s="19" t="str">
        <f>IF(OperativerEinkäufer_Grobplan_N!G27&lt;&gt;"",OperativerEinkäufer_Grobplan_N!G27,"-")</f>
        <v>-</v>
      </c>
      <c r="F26" s="19" t="str">
        <f>OperativerEinkäufer_Grobplan_N!K27</f>
        <v>keine Antwort</v>
      </c>
    </row>
    <row r="27" spans="2:6" ht="32">
      <c r="B27" s="47" t="s">
        <v>252</v>
      </c>
      <c r="C27" s="14" t="s">
        <v>54</v>
      </c>
      <c r="D27" s="14" t="s">
        <v>38</v>
      </c>
      <c r="E27" s="19" t="str">
        <f>IF(OperativerEinkäufer_Grobplan_N!G28&lt;&gt;"",OperativerEinkäufer_Grobplan_N!G28,"-")</f>
        <v>-</v>
      </c>
      <c r="F27" s="19" t="str">
        <f>OperativerEinkäufer_Grobplan_N!K28</f>
        <v>keine Antwort</v>
      </c>
    </row>
    <row r="28" spans="2:6" ht="64">
      <c r="B28" s="47" t="s">
        <v>253</v>
      </c>
      <c r="C28" s="14" t="s">
        <v>54</v>
      </c>
      <c r="D28" s="14" t="s">
        <v>47</v>
      </c>
      <c r="E28" s="19" t="str">
        <f>IF(OperativerEinkäufer_Grobplan_N!G29&lt;&gt;"",OperativerEinkäufer_Grobplan_N!G29,"-")</f>
        <v>-</v>
      </c>
      <c r="F28" s="19" t="str">
        <f>OperativerEinkäufer_Grobplan_N!K29</f>
        <v>keine Antwort</v>
      </c>
    </row>
    <row r="29" spans="2:6" ht="32">
      <c r="B29" s="47" t="s">
        <v>254</v>
      </c>
      <c r="C29" s="14" t="s">
        <v>54</v>
      </c>
      <c r="D29" s="14" t="s">
        <v>32</v>
      </c>
      <c r="E29" s="19" t="str">
        <f>IF(OperativerEinkäufer_Grobplan_N!G30&lt;&gt;"",OperativerEinkäufer_Grobplan_N!G30,"-")</f>
        <v>-</v>
      </c>
      <c r="F29" s="19" t="str">
        <f>OperativerEinkäufer_Grobplan_N!K30</f>
        <v>keine Antwort</v>
      </c>
    </row>
    <row r="30" spans="2:6" ht="48">
      <c r="B30" s="47" t="s">
        <v>255</v>
      </c>
      <c r="C30" s="14" t="s">
        <v>54</v>
      </c>
      <c r="D30" s="14" t="s">
        <v>55</v>
      </c>
      <c r="E30" s="19" t="str">
        <f>IF(OperativerEinkäufer_Grobplan_N!G31&lt;&gt;"",OperativerEinkäufer_Grobplan_N!G31,"-")</f>
        <v>-</v>
      </c>
      <c r="F30" s="19" t="str">
        <f>OperativerEinkäufer_Grobplan_N!K31</f>
        <v>keine Antwort</v>
      </c>
    </row>
    <row r="31" spans="2:6" ht="32">
      <c r="B31" s="47" t="s">
        <v>256</v>
      </c>
      <c r="C31" s="14" t="s">
        <v>54</v>
      </c>
      <c r="D31" s="14" t="s">
        <v>44</v>
      </c>
      <c r="E31" s="19" t="str">
        <f>IF(OperativerEinkäufer_Grobplan_N!G32&lt;&gt;"",OperativerEinkäufer_Grobplan_N!G32,"-")</f>
        <v>-</v>
      </c>
      <c r="F31" s="19" t="str">
        <f>OperativerEinkäufer_Grobplan_N!K32</f>
        <v>keine Antwort</v>
      </c>
    </row>
    <row r="32" spans="2:6" ht="32">
      <c r="B32" s="47" t="s">
        <v>257</v>
      </c>
      <c r="C32" s="14" t="s">
        <v>54</v>
      </c>
      <c r="D32" s="14" t="s">
        <v>45</v>
      </c>
      <c r="E32" s="19" t="str">
        <f>IF(OperativerEinkäufer_Grobplan_N!G33&lt;&gt;"",OperativerEinkäufer_Grobplan_N!G33,"-")</f>
        <v>-</v>
      </c>
      <c r="F32" s="19" t="str">
        <f>OperativerEinkäufer_Grobplan_N!K33</f>
        <v>keine Antwort</v>
      </c>
    </row>
    <row r="33" spans="2:6" ht="48">
      <c r="B33" s="47" t="s">
        <v>258</v>
      </c>
      <c r="C33" s="14" t="s">
        <v>54</v>
      </c>
      <c r="D33" s="14" t="s">
        <v>40</v>
      </c>
      <c r="E33" s="19" t="str">
        <f>IF(OperativerEinkäufer_Grobplan_N!G34&lt;&gt;"",OperativerEinkäufer_Grobplan_N!G34,"-")</f>
        <v>-</v>
      </c>
      <c r="F33" s="19" t="str">
        <f>OperativerEinkäufer_Grobplan_N!K34</f>
        <v>keine Antwort</v>
      </c>
    </row>
    <row r="34" spans="2:6" ht="48">
      <c r="B34" s="47" t="s">
        <v>259</v>
      </c>
      <c r="C34" s="14" t="s">
        <v>54</v>
      </c>
      <c r="D34" s="14" t="s">
        <v>49</v>
      </c>
      <c r="E34" s="19" t="str">
        <f>IF(OperativerEinkäufer_Grobplan_N!G35&lt;&gt;"",OperativerEinkäufer_Grobplan_N!G35,"-")</f>
        <v>-</v>
      </c>
      <c r="F34" s="19" t="str">
        <f>OperativerEinkäufer_Grobplan_N!K35</f>
        <v>keine Antwort</v>
      </c>
    </row>
    <row r="35" spans="2:6" ht="32">
      <c r="B35" s="47" t="s">
        <v>260</v>
      </c>
      <c r="C35" s="14" t="s">
        <v>54</v>
      </c>
      <c r="D35" s="14" t="s">
        <v>33</v>
      </c>
      <c r="E35" s="19" t="str">
        <f>IF(OperativerEinkäufer_Grobplan_N!G36&lt;&gt;"",OperativerEinkäufer_Grobplan_N!G36,"-")</f>
        <v>-</v>
      </c>
      <c r="F35" s="19" t="str">
        <f>OperativerEinkäufer_Grobplan_N!K36</f>
        <v>keine Antwort</v>
      </c>
    </row>
    <row r="36" spans="2:6" ht="48">
      <c r="B36" s="47" t="s">
        <v>261</v>
      </c>
      <c r="C36" s="14" t="s">
        <v>54</v>
      </c>
      <c r="D36" s="14" t="s">
        <v>57</v>
      </c>
      <c r="E36" s="19" t="str">
        <f>IF(OperativerEinkäufer_Grobplan_N!G37&lt;&gt;"",OperativerEinkäufer_Grobplan_N!G37,"-")</f>
        <v>-</v>
      </c>
      <c r="F36" s="19" t="str">
        <f>OperativerEinkäufer_Grobplan_N!K37</f>
        <v>keine Antwort</v>
      </c>
    </row>
    <row r="37" spans="2:6" ht="32">
      <c r="B37" s="47" t="s">
        <v>262</v>
      </c>
      <c r="C37" s="14" t="s">
        <v>54</v>
      </c>
      <c r="D37" s="14" t="s">
        <v>58</v>
      </c>
      <c r="E37" s="19" t="str">
        <f>IF(OperativerEinkäufer_Grobplan_N!G38&lt;&gt;"",OperativerEinkäufer_Grobplan_N!G38,"-")</f>
        <v>-</v>
      </c>
      <c r="F37" s="19" t="str">
        <f>OperativerEinkäufer_Grobplan_N!K38</f>
        <v>keine Antwort</v>
      </c>
    </row>
    <row r="38" spans="2:6" ht="48">
      <c r="B38" s="47" t="s">
        <v>263</v>
      </c>
      <c r="C38" s="14" t="s">
        <v>54</v>
      </c>
      <c r="D38" s="14" t="s">
        <v>170</v>
      </c>
      <c r="E38" s="19" t="str">
        <f>IF(OperativerEinkäufer_Grobplan_N!G39&lt;&gt;"",OperativerEinkäufer_Grobplan_N!G39,"-")</f>
        <v>-</v>
      </c>
      <c r="F38" s="19" t="str">
        <f>OperativerEinkäufer_Grobplan_N!K39</f>
        <v>keine Antwort</v>
      </c>
    </row>
    <row r="39" spans="2:6" ht="48">
      <c r="B39" s="47" t="s">
        <v>264</v>
      </c>
      <c r="C39" s="14" t="s">
        <v>71</v>
      </c>
      <c r="D39" s="14" t="s">
        <v>145</v>
      </c>
      <c r="E39" s="19" t="str">
        <f>IF(OperativerEinkäufer_Feinplan_N!G20&lt;&gt;"",OperativerEinkäufer_Feinplan_N!G20,"-")</f>
        <v>-</v>
      </c>
      <c r="F39" s="19" t="str">
        <f>OperativerEinkäufer_Feinplan_N!K20</f>
        <v>keine Antwort</v>
      </c>
    </row>
    <row r="40" spans="2:6" ht="64">
      <c r="B40" s="47" t="s">
        <v>265</v>
      </c>
      <c r="C40" s="14" t="s">
        <v>71</v>
      </c>
      <c r="D40" s="14" t="s">
        <v>59</v>
      </c>
      <c r="E40" s="19" t="str">
        <f>IF(OperativerEinkäufer_Feinplan_N!G21&lt;&gt;"",OperativerEinkäufer_Feinplan_N!G21,"-")</f>
        <v>-</v>
      </c>
      <c r="F40" s="19" t="str">
        <f>OperativerEinkäufer_Feinplan_N!K21</f>
        <v>keine Antwort</v>
      </c>
    </row>
    <row r="41" spans="2:6" ht="48">
      <c r="B41" s="47" t="s">
        <v>266</v>
      </c>
      <c r="C41" s="14" t="s">
        <v>71</v>
      </c>
      <c r="D41" s="14" t="s">
        <v>70</v>
      </c>
      <c r="E41" s="19" t="str">
        <f>IF(OperativerEinkäufer_Feinplan_N!G22&lt;&gt;"",OperativerEinkäufer_Feinplan_N!G22,"-")</f>
        <v>-</v>
      </c>
      <c r="F41" s="19" t="str">
        <f>OperativerEinkäufer_Feinplan_N!K22</f>
        <v>keine Antwort</v>
      </c>
    </row>
    <row r="42" spans="2:6" ht="48">
      <c r="B42" s="47" t="s">
        <v>267</v>
      </c>
      <c r="C42" s="14" t="s">
        <v>71</v>
      </c>
      <c r="D42" s="14" t="s">
        <v>65</v>
      </c>
      <c r="E42" s="19" t="str">
        <f>IF(OperativerEinkäufer_Feinplan_N!G23&lt;&gt;"",OperativerEinkäufer_Feinplan_N!G23,"-")</f>
        <v>-</v>
      </c>
      <c r="F42" s="19" t="str">
        <f>OperativerEinkäufer_Feinplan_N!K23</f>
        <v>keine Antwort</v>
      </c>
    </row>
    <row r="43" spans="2:6" ht="80">
      <c r="B43" s="47" t="s">
        <v>268</v>
      </c>
      <c r="C43" s="14" t="s">
        <v>71</v>
      </c>
      <c r="D43" s="14" t="s">
        <v>73</v>
      </c>
      <c r="E43" s="19" t="str">
        <f>IF(OperativerEinkäufer_Feinplan_N!G24&lt;&gt;"",OperativerEinkäufer_Feinplan_N!G24,"-")</f>
        <v>-</v>
      </c>
      <c r="F43" s="19" t="str">
        <f>OperativerEinkäufer_Feinplan_N!K24</f>
        <v>keine Antwort</v>
      </c>
    </row>
    <row r="44" spans="2:6" ht="48">
      <c r="B44" s="47" t="s">
        <v>269</v>
      </c>
      <c r="C44" s="14" t="s">
        <v>71</v>
      </c>
      <c r="D44" s="14" t="s">
        <v>61</v>
      </c>
      <c r="E44" s="19" t="str">
        <f>IF(OperativerEinkäufer_Feinplan_N!G25&lt;&gt;"",OperativerEinkäufer_Feinplan_N!G25,"-")</f>
        <v>-</v>
      </c>
      <c r="F44" s="19" t="str">
        <f>OperativerEinkäufer_Feinplan_N!K25</f>
        <v>keine Antwort</v>
      </c>
    </row>
    <row r="45" spans="2:6" ht="32">
      <c r="B45" s="47" t="s">
        <v>270</v>
      </c>
      <c r="C45" s="14" t="s">
        <v>71</v>
      </c>
      <c r="D45" s="14" t="s">
        <v>60</v>
      </c>
      <c r="E45" s="19" t="str">
        <f>IF(OperativerEinkäufer_Feinplan_N!G26&lt;&gt;"",OperativerEinkäufer_Feinplan_N!G26,"-")</f>
        <v>-</v>
      </c>
      <c r="F45" s="19" t="str">
        <f>OperativerEinkäufer_Feinplan_N!K26</f>
        <v>keine Antwort</v>
      </c>
    </row>
    <row r="46" spans="2:6" ht="48">
      <c r="B46" s="47" t="s">
        <v>271</v>
      </c>
      <c r="C46" s="14" t="s">
        <v>71</v>
      </c>
      <c r="D46" s="14" t="s">
        <v>62</v>
      </c>
      <c r="E46" s="19" t="str">
        <f>IF(OperativerEinkäufer_Feinplan_N!G27&lt;&gt;"",OperativerEinkäufer_Feinplan_N!G27,"-")</f>
        <v>-</v>
      </c>
      <c r="F46" s="19" t="str">
        <f>OperativerEinkäufer_Feinplan_N!K27</f>
        <v>keine Antwort</v>
      </c>
    </row>
    <row r="47" spans="2:6" ht="48">
      <c r="B47" s="47" t="s">
        <v>272</v>
      </c>
      <c r="C47" s="14" t="s">
        <v>71</v>
      </c>
      <c r="D47" s="14" t="s">
        <v>68</v>
      </c>
      <c r="E47" s="19" t="str">
        <f>IF(OperativerEinkäufer_Feinplan_N!G28&lt;&gt;"",OperativerEinkäufer_Feinplan_N!G28,"-")</f>
        <v>-</v>
      </c>
      <c r="F47" s="19" t="str">
        <f>OperativerEinkäufer_Feinplan_N!K28</f>
        <v>keine Antwort</v>
      </c>
    </row>
    <row r="48" spans="2:6" ht="48">
      <c r="B48" s="47" t="s">
        <v>273</v>
      </c>
      <c r="C48" s="14" t="s">
        <v>71</v>
      </c>
      <c r="D48" s="14" t="s">
        <v>66</v>
      </c>
      <c r="E48" s="19" t="str">
        <f>IF(OperativerEinkäufer_Feinplan_N!G29&lt;&gt;"",OperativerEinkäufer_Feinplan_N!G29,"-")</f>
        <v>-</v>
      </c>
      <c r="F48" s="19" t="str">
        <f>OperativerEinkäufer_Feinplan_N!K29</f>
        <v>keine Antwort</v>
      </c>
    </row>
    <row r="49" spans="2:6" ht="48">
      <c r="B49" s="47" t="s">
        <v>274</v>
      </c>
      <c r="C49" s="14" t="s">
        <v>71</v>
      </c>
      <c r="D49" s="14" t="s">
        <v>64</v>
      </c>
      <c r="E49" s="19" t="str">
        <f>IF(OperativerEinkäufer_Feinplan_N!G30&lt;&gt;"",OperativerEinkäufer_Feinplan_N!G30,"-")</f>
        <v>-</v>
      </c>
      <c r="F49" s="19" t="str">
        <f>OperativerEinkäufer_Feinplan_N!K30</f>
        <v>keine Antwort</v>
      </c>
    </row>
    <row r="50" spans="2:6" ht="48">
      <c r="B50" s="47" t="s">
        <v>275</v>
      </c>
      <c r="C50" s="14" t="s">
        <v>71</v>
      </c>
      <c r="D50" s="14" t="s">
        <v>67</v>
      </c>
      <c r="E50" s="19" t="str">
        <f>IF(OperativerEinkäufer_Feinplan_N!G31&lt;&gt;"",OperativerEinkäufer_Feinplan_N!G31,"-")</f>
        <v>-</v>
      </c>
      <c r="F50" s="19" t="str">
        <f>OperativerEinkäufer_Feinplan_N!K31</f>
        <v>keine Antwort</v>
      </c>
    </row>
    <row r="51" spans="2:6" ht="48">
      <c r="B51" s="47" t="s">
        <v>276</v>
      </c>
      <c r="C51" s="14" t="s">
        <v>71</v>
      </c>
      <c r="D51" s="14" t="s">
        <v>69</v>
      </c>
      <c r="E51" s="19" t="str">
        <f>IF(OperativerEinkäufer_Feinplan_N!G32&lt;&gt;"",OperativerEinkäufer_Feinplan_N!G32,"-")</f>
        <v>-</v>
      </c>
      <c r="F51" s="19" t="str">
        <f>OperativerEinkäufer_Feinplan_N!K32</f>
        <v>keine Antwort</v>
      </c>
    </row>
    <row r="52" spans="2:6" ht="96">
      <c r="B52" s="47" t="s">
        <v>277</v>
      </c>
      <c r="C52" s="14" t="s">
        <v>71</v>
      </c>
      <c r="D52" s="14" t="s">
        <v>63</v>
      </c>
      <c r="E52" s="19" t="str">
        <f>IF(OperativerEinkäufer_Feinplan_N!G33&lt;&gt;"",OperativerEinkäufer_Feinplan_N!G33,"-")</f>
        <v>-</v>
      </c>
      <c r="F52" s="19" t="str">
        <f>OperativerEinkäufer_Feinplan_N!K33</f>
        <v>keine Antwort</v>
      </c>
    </row>
    <row r="53" spans="2:6" ht="64">
      <c r="B53" s="47" t="s">
        <v>278</v>
      </c>
      <c r="C53" s="14" t="s">
        <v>72</v>
      </c>
      <c r="D53" s="29" t="s">
        <v>74</v>
      </c>
      <c r="E53" s="19" t="str">
        <f>IF(OperativerEinkäufer_Nachhal_N!G20&lt;&gt;"",OperativerEinkäufer_Nachhal_N!G20,"-")</f>
        <v>-</v>
      </c>
      <c r="F53" s="19" t="str">
        <f>OperativerEinkäufer_Nachhal_N!K20</f>
        <v>keine Antwort</v>
      </c>
    </row>
    <row r="54" spans="2:6" ht="64">
      <c r="B54" s="47" t="s">
        <v>279</v>
      </c>
      <c r="C54" s="14" t="s">
        <v>72</v>
      </c>
      <c r="D54" s="29" t="s">
        <v>243</v>
      </c>
      <c r="E54" s="19" t="str">
        <f>IF(OperativerEinkäufer_Nachhal_N!G21&lt;&gt;"",OperativerEinkäufer_Nachhal_N!G21,"-")</f>
        <v>-</v>
      </c>
      <c r="F54" s="19" t="str">
        <f>OperativerEinkäufer_Nachhal_N!K21</f>
        <v>keine Antwort</v>
      </c>
    </row>
    <row r="55" spans="2:6" ht="64">
      <c r="B55" s="47" t="s">
        <v>280</v>
      </c>
      <c r="C55" s="14" t="s">
        <v>72</v>
      </c>
      <c r="D55" s="29" t="s">
        <v>77</v>
      </c>
      <c r="E55" s="19" t="str">
        <f>IF(OperativerEinkäufer_Nachhal_N!G22&lt;&gt;"",OperativerEinkäufer_Nachhal_N!G22,"-")</f>
        <v>-</v>
      </c>
      <c r="F55" s="19" t="str">
        <f>OperativerEinkäufer_Nachhal_N!K22</f>
        <v>keine Antwort</v>
      </c>
    </row>
    <row r="56" spans="2:6" ht="64">
      <c r="B56" s="47" t="s">
        <v>281</v>
      </c>
      <c r="C56" s="14" t="s">
        <v>72</v>
      </c>
      <c r="D56" s="29" t="s">
        <v>76</v>
      </c>
      <c r="E56" s="19" t="str">
        <f>IF(OperativerEinkäufer_Nachhal_N!G23&lt;&gt;"",OperativerEinkäufer_Nachhal_N!G23,"-")</f>
        <v>-</v>
      </c>
      <c r="F56" s="19" t="str">
        <f>OperativerEinkäufer_Nachhal_N!K23</f>
        <v>keine Antwort</v>
      </c>
    </row>
    <row r="57" spans="2:6" ht="64">
      <c r="B57" s="47" t="s">
        <v>282</v>
      </c>
      <c r="C57" s="14" t="s">
        <v>72</v>
      </c>
      <c r="D57" s="29" t="s">
        <v>75</v>
      </c>
      <c r="E57" s="19" t="str">
        <f>IF(OperativerEinkäufer_Nachhal_N!G24&lt;&gt;"",OperativerEinkäufer_Nachhal_N!G24,"-")</f>
        <v>-</v>
      </c>
      <c r="F57" s="19" t="str">
        <f>OperativerEinkäufer_Nachhal_N!K24</f>
        <v>keine Antwort</v>
      </c>
    </row>
    <row r="58" spans="2:6" ht="64">
      <c r="B58" s="47" t="s">
        <v>283</v>
      </c>
      <c r="C58" s="14" t="s">
        <v>72</v>
      </c>
      <c r="D58" s="29" t="s">
        <v>78</v>
      </c>
      <c r="E58" s="19" t="str">
        <f>IF(OperativerEinkäufer_Nachhal_N!G25&lt;&gt;"",OperativerEinkäufer_Nachhal_N!G25,"-")</f>
        <v>-</v>
      </c>
      <c r="F58" s="19" t="str">
        <f>OperativerEinkäufer_Nachhal_N!K25</f>
        <v>keine Antwort</v>
      </c>
    </row>
    <row r="59" spans="2:6" ht="80">
      <c r="B59" s="47" t="s">
        <v>284</v>
      </c>
      <c r="C59" s="14" t="s">
        <v>72</v>
      </c>
      <c r="D59" s="29" t="s">
        <v>79</v>
      </c>
      <c r="E59" s="19" t="str">
        <f>IF(OperativerEinkäufer_Nachhal_N!G26&lt;&gt;"",OperativerEinkäufer_Nachhal_N!G26,"-")</f>
        <v>-</v>
      </c>
      <c r="F59" s="19" t="str">
        <f>OperativerEinkäufer_Nachhal_N!K26</f>
        <v>keine Antwort</v>
      </c>
    </row>
    <row r="60" spans="2:6" ht="48">
      <c r="B60" s="47" t="s">
        <v>285</v>
      </c>
      <c r="C60" s="14" t="s">
        <v>72</v>
      </c>
      <c r="D60" s="29" t="s">
        <v>80</v>
      </c>
      <c r="E60" s="19" t="str">
        <f>IF(OperativerEinkäufer_Nachhal_N!G28&lt;&gt;"",OperativerEinkäufer_Nachhal_N!G28,"-")</f>
        <v>-</v>
      </c>
      <c r="F60" s="19" t="str">
        <f>OperativerEinkäufer_Nachhal_N!K28</f>
        <v>keine Antwort</v>
      </c>
    </row>
    <row r="61" spans="2:6" ht="80">
      <c r="B61" s="47" t="s">
        <v>286</v>
      </c>
      <c r="C61" s="14" t="s">
        <v>72</v>
      </c>
      <c r="D61" s="29" t="s">
        <v>81</v>
      </c>
      <c r="E61" s="19" t="str">
        <f>IF(OperativerEinkäufer_Nachhal_N!G29&lt;&gt;"",OperativerEinkäufer_Nachhal_N!G29,"-")</f>
        <v>-</v>
      </c>
      <c r="F61" s="19" t="str">
        <f>OperativerEinkäufer_Nachhal_N!K29</f>
        <v>keine Antwort</v>
      </c>
    </row>
    <row r="62" spans="2:6" ht="64">
      <c r="B62" s="47" t="s">
        <v>287</v>
      </c>
      <c r="C62" s="14" t="s">
        <v>72</v>
      </c>
      <c r="D62" s="29" t="s">
        <v>82</v>
      </c>
      <c r="E62" s="19" t="str">
        <f>IF(OperativerEinkäufer_Nachhal_N!G30&lt;&gt;"",OperativerEinkäufer_Nachhal_N!G30,"-")</f>
        <v>-</v>
      </c>
      <c r="F62" s="19" t="str">
        <f>OperativerEinkäufer_Nachhal_N!K30</f>
        <v>keine Antwort</v>
      </c>
    </row>
    <row r="63" spans="2:6" ht="64">
      <c r="B63" s="47" t="s">
        <v>288</v>
      </c>
      <c r="C63" s="14" t="s">
        <v>72</v>
      </c>
      <c r="D63" s="29" t="s">
        <v>83</v>
      </c>
      <c r="E63" s="19" t="str">
        <f>IF(OperativerEinkäufer_Nachhal_N!G31&lt;&gt;"",OperativerEinkäufer_Nachhal_N!G31,"-")</f>
        <v>-</v>
      </c>
      <c r="F63" s="19" t="str">
        <f>OperativerEinkäufer_Nachhal_N!K31</f>
        <v>keine Antwort</v>
      </c>
    </row>
    <row r="64" spans="2:6" ht="96">
      <c r="B64" s="47" t="s">
        <v>289</v>
      </c>
      <c r="C64" s="14" t="s">
        <v>135</v>
      </c>
      <c r="D64" s="14" t="s">
        <v>134</v>
      </c>
      <c r="E64" s="19" t="str">
        <f>IF(OperativerEinkäufer_Alternat_N!G20&lt;&gt;"",OperativerEinkäufer_Alternat_N!G20,"-")</f>
        <v>-</v>
      </c>
      <c r="F64" s="19" t="str">
        <f>OperativerEinkäufer_Alternat_N!K20</f>
        <v>keine Antwort</v>
      </c>
    </row>
    <row r="65" spans="2:6" ht="112">
      <c r="B65" s="47" t="s">
        <v>290</v>
      </c>
      <c r="C65" s="14" t="s">
        <v>135</v>
      </c>
      <c r="D65" s="14" t="s">
        <v>136</v>
      </c>
      <c r="E65" s="19" t="str">
        <f>IF(OperativerEinkäufer_Alternat_N!G21&lt;&gt;"",OperativerEinkäufer_Alternat_N!G21,"-")</f>
        <v>-</v>
      </c>
      <c r="F65" s="19" t="str">
        <f>OperativerEinkäufer_Alternat_N!K21</f>
        <v>keine Antwort</v>
      </c>
    </row>
    <row r="66" spans="2:6" ht="32">
      <c r="B66" s="47" t="s">
        <v>291</v>
      </c>
      <c r="C66" s="14" t="s">
        <v>135</v>
      </c>
      <c r="D66" s="14" t="s">
        <v>144</v>
      </c>
      <c r="E66" s="19" t="str">
        <f>IF(OperativerEinkäufer_Alternat_N!G22&lt;&gt;"",OperativerEinkäufer_Alternat_N!G22,"-")</f>
        <v>-</v>
      </c>
      <c r="F66" s="19" t="str">
        <f>OperativerEinkäufer_Alternat_N!K22</f>
        <v>keine Antwort</v>
      </c>
    </row>
    <row r="67" spans="2:6" ht="32">
      <c r="B67" s="47" t="s">
        <v>292</v>
      </c>
      <c r="C67" s="14" t="s">
        <v>135</v>
      </c>
      <c r="D67" s="14" t="s">
        <v>203</v>
      </c>
      <c r="E67" s="19" t="str">
        <f>IF(OperativerEinkäufer_Alternat_N!G23&lt;&gt;"",OperativerEinkäufer_Alternat_N!G23,"-")</f>
        <v>-</v>
      </c>
      <c r="F67" s="19" t="str">
        <f>OperativerEinkäufer_Alternat_N!K23</f>
        <v>keine Antwort</v>
      </c>
    </row>
    <row r="68" spans="2:6" ht="48">
      <c r="B68" s="47" t="s">
        <v>293</v>
      </c>
      <c r="C68" s="14" t="s">
        <v>135</v>
      </c>
      <c r="D68" s="14" t="s">
        <v>149</v>
      </c>
      <c r="E68" s="19" t="str">
        <f>IF(OperativerEinkäufer_Alternat_N!G24&lt;&gt;"",OperativerEinkäufer_Alternat_N!G24,"-")</f>
        <v>-</v>
      </c>
      <c r="F68" s="19" t="str">
        <f>OperativerEinkäufer_Alternat_N!K24</f>
        <v>keine Antwort</v>
      </c>
    </row>
    <row r="69" spans="2:6" ht="32">
      <c r="B69" s="47" t="s">
        <v>294</v>
      </c>
      <c r="C69" s="14" t="s">
        <v>135</v>
      </c>
      <c r="D69" s="14" t="s">
        <v>137</v>
      </c>
      <c r="E69" s="19" t="str">
        <f>IF(OperativerEinkäufer_Alternat_N!G25&lt;&gt;"",OperativerEinkäufer_Alternat_N!G25,"-")</f>
        <v>-</v>
      </c>
      <c r="F69" s="19" t="str">
        <f>OperativerEinkäufer_Alternat_N!K25</f>
        <v>keine Antwort</v>
      </c>
    </row>
    <row r="70" spans="2:6" ht="48">
      <c r="B70" s="47" t="s">
        <v>295</v>
      </c>
      <c r="C70" s="14" t="s">
        <v>135</v>
      </c>
      <c r="D70" s="14" t="s">
        <v>138</v>
      </c>
      <c r="E70" s="19" t="str">
        <f>IF(OperativerEinkäufer_Alternat_N!G26&lt;&gt;"",OperativerEinkäufer_Alternat_N!G26,"-")</f>
        <v>-</v>
      </c>
      <c r="F70" s="19" t="str">
        <f>OperativerEinkäufer_Alternat_N!K26</f>
        <v>keine Antwort</v>
      </c>
    </row>
    <row r="71" spans="2:6" ht="32">
      <c r="B71" s="47" t="s">
        <v>296</v>
      </c>
      <c r="C71" s="14" t="s">
        <v>135</v>
      </c>
      <c r="D71" s="14" t="s">
        <v>139</v>
      </c>
      <c r="E71" s="19" t="str">
        <f>IF(OperativerEinkäufer_Alternat_N!G27&lt;&gt;"",OperativerEinkäufer_Alternat_N!G27,"-")</f>
        <v>-</v>
      </c>
      <c r="F71" s="19" t="str">
        <f>OperativerEinkäufer_Alternat_N!K27</f>
        <v>keine Antwort</v>
      </c>
    </row>
    <row r="72" spans="2:6" ht="32">
      <c r="B72" s="47" t="s">
        <v>297</v>
      </c>
      <c r="C72" s="14" t="s">
        <v>135</v>
      </c>
      <c r="D72" s="14" t="s">
        <v>140</v>
      </c>
      <c r="E72" s="19" t="str">
        <f>IF(OperativerEinkäufer_Alternat_N!G28&lt;&gt;"",OperativerEinkäufer_Alternat_N!G28,"-")</f>
        <v>-</v>
      </c>
      <c r="F72" s="19" t="str">
        <f>OperativerEinkäufer_Alternat_N!K28</f>
        <v>keine Antwort</v>
      </c>
    </row>
    <row r="73" spans="2:6" ht="32">
      <c r="B73" s="47" t="s">
        <v>298</v>
      </c>
      <c r="C73" s="14" t="s">
        <v>135</v>
      </c>
      <c r="D73" s="14" t="s">
        <v>141</v>
      </c>
      <c r="E73" s="19" t="str">
        <f>IF(OperativerEinkäufer_Alternat_N!G29&lt;&gt;"",OperativerEinkäufer_Alternat_N!G29,"-")</f>
        <v>-</v>
      </c>
      <c r="F73" s="19" t="str">
        <f>OperativerEinkäufer_Alternat_N!K29</f>
        <v>keine Antwort</v>
      </c>
    </row>
    <row r="74" spans="2:6" ht="32">
      <c r="B74" s="47" t="s">
        <v>299</v>
      </c>
      <c r="C74" s="14" t="s">
        <v>135</v>
      </c>
      <c r="D74" s="14" t="s">
        <v>142</v>
      </c>
      <c r="E74" s="19" t="str">
        <f>IF(OperativerEinkäufer_Alternat_N!G30&lt;&gt;"",OperativerEinkäufer_Alternat_N!G30,"-")</f>
        <v>-</v>
      </c>
      <c r="F74" s="19" t="str">
        <f>OperativerEinkäufer_Alternat_N!K30</f>
        <v>keine Antwort</v>
      </c>
    </row>
    <row r="75" spans="2:6" ht="32">
      <c r="B75" s="47" t="s">
        <v>300</v>
      </c>
      <c r="C75" s="14" t="s">
        <v>135</v>
      </c>
      <c r="D75" s="14" t="s">
        <v>143</v>
      </c>
      <c r="E75" s="19" t="str">
        <f>IF(OperativerEinkäufer_Alternat_N!G31&lt;&gt;"",OperativerEinkäufer_Alternat_N!G31,"-")</f>
        <v>-</v>
      </c>
      <c r="F75" s="19" t="str">
        <f>OperativerEinkäufer_Alternat_N!K31</f>
        <v>keine Antwort</v>
      </c>
    </row>
    <row r="76" spans="2:6" ht="32">
      <c r="B76" s="47" t="s">
        <v>301</v>
      </c>
      <c r="C76" s="14" t="s">
        <v>135</v>
      </c>
      <c r="D76" s="14" t="s">
        <v>210</v>
      </c>
      <c r="E76" s="19" t="str">
        <f>IF(OperativerEinkäufer_Alternat_N!G32&lt;&gt;"",OperativerEinkäufer_Alternat_N!G32,"-")</f>
        <v>-</v>
      </c>
      <c r="F76" s="19" t="str">
        <f>OperativerEinkäufer_Alternat_N!K32</f>
        <v>keine Antwort</v>
      </c>
    </row>
    <row r="77" spans="2:6" ht="32">
      <c r="B77" s="47" t="s">
        <v>302</v>
      </c>
      <c r="C77" s="14" t="s">
        <v>135</v>
      </c>
      <c r="D77" s="14" t="s">
        <v>147</v>
      </c>
      <c r="E77" s="19" t="str">
        <f>IF(OperativerEinkäufer_Alternat_N!G33&lt;&gt;"",OperativerEinkäufer_Alternat_N!G33,"-")</f>
        <v>-</v>
      </c>
      <c r="F77" s="19" t="str">
        <f>OperativerEinkäufer_Alternat_N!K33</f>
        <v>keine Antwort</v>
      </c>
    </row>
    <row r="78" spans="2:6" ht="48">
      <c r="B78" s="47" t="s">
        <v>303</v>
      </c>
      <c r="C78" s="14" t="s">
        <v>135</v>
      </c>
      <c r="D78" s="14" t="s">
        <v>146</v>
      </c>
      <c r="E78" s="19" t="str">
        <f>IF(OperativerEinkäufer_Alternat_N!G34&lt;&gt;"",OperativerEinkäufer_Alternat_N!G34,"-")</f>
        <v>-</v>
      </c>
      <c r="F78" s="19" t="str">
        <f>OperativerEinkäufer_Alternat_N!K34</f>
        <v>keine Antwort</v>
      </c>
    </row>
    <row r="79" spans="2:6" ht="32">
      <c r="B79" s="47" t="s">
        <v>304</v>
      </c>
      <c r="C79" s="14" t="s">
        <v>135</v>
      </c>
      <c r="D79" s="14" t="s">
        <v>148</v>
      </c>
      <c r="E79" s="19" t="str">
        <f>IF(OperativerEinkäufer_Alternat_N!G35&lt;&gt;"",OperativerEinkäufer_Alternat_N!G35,"-")</f>
        <v>-</v>
      </c>
      <c r="F79" s="19" t="str">
        <f>OperativerEinkäufer_Alternat_N!K35</f>
        <v>keine Antwort</v>
      </c>
    </row>
    <row r="80" spans="2:6" ht="32">
      <c r="B80" s="47" t="s">
        <v>305</v>
      </c>
      <c r="C80" s="14" t="s">
        <v>135</v>
      </c>
      <c r="D80" s="14" t="s">
        <v>150</v>
      </c>
      <c r="E80" s="19" t="str">
        <f>IF(OperativerEinkäufer_Alternat_N!G36&lt;&gt;"",OperativerEinkäufer_Alternat_N!G36,"-")</f>
        <v>-</v>
      </c>
      <c r="F80" s="19" t="str">
        <f>OperativerEinkäufer_Alternat_N!K36</f>
        <v>keine Antwort</v>
      </c>
    </row>
    <row r="81" spans="2:6" ht="64">
      <c r="B81" s="47" t="s">
        <v>306</v>
      </c>
      <c r="C81" s="14" t="s">
        <v>135</v>
      </c>
      <c r="D81" s="14" t="s">
        <v>151</v>
      </c>
      <c r="E81" s="19" t="str">
        <f>IF(OperativerEinkäufer_Alternat_N!G37&lt;&gt;"",OperativerEinkäufer_Alternat_N!G37,"-")</f>
        <v>-</v>
      </c>
      <c r="F81" s="19" t="str">
        <f>OperativerEinkäufer_Alternat_N!K37</f>
        <v>keine Antwort</v>
      </c>
    </row>
    <row r="82" spans="2:6" ht="32">
      <c r="B82" s="47" t="s">
        <v>371</v>
      </c>
      <c r="C82" s="14" t="s">
        <v>135</v>
      </c>
      <c r="D82" s="14" t="s">
        <v>372</v>
      </c>
      <c r="E82" s="19" t="str">
        <f>IF(OperativerEinkäufer_Alternat_N!G38&lt;&gt;"",OperativerEinkäufer_Alternat_N!G38,"-")</f>
        <v>-</v>
      </c>
      <c r="F82" s="19" t="str">
        <f>OperativerEinkäufer_Alternat_N!K38</f>
        <v>keine Antwort</v>
      </c>
    </row>
    <row r="83" spans="2:6" ht="32">
      <c r="B83" s="47" t="s">
        <v>376</v>
      </c>
      <c r="C83" s="14" t="s">
        <v>135</v>
      </c>
      <c r="D83" s="14" t="s">
        <v>374</v>
      </c>
      <c r="E83" s="19" t="str">
        <f>IF(OperativerEinkäufer_Alternat_N!G39&lt;&gt;"",OperativerEinkäufer_Alternat_N!G39,"-")</f>
        <v>-</v>
      </c>
      <c r="F83" s="19" t="str">
        <f>OperativerEinkäufer_Alternat_N!K39</f>
        <v>keine Antwort</v>
      </c>
    </row>
    <row r="84" spans="2:6" ht="48">
      <c r="B84" s="47" t="s">
        <v>307</v>
      </c>
      <c r="C84" s="14" t="s">
        <v>348</v>
      </c>
      <c r="D84" s="14" t="s">
        <v>366</v>
      </c>
      <c r="E84" s="19" t="str">
        <f>IF(OperativerEinkäufer_Vergabe_N!G20&lt;&gt;"",OperativerEinkäufer_Vergabe_N!G20,"-")</f>
        <v>-</v>
      </c>
      <c r="F84" s="19" t="str">
        <f>OperativerEinkäufer_Vergabe_N!K20</f>
        <v>keine Antwort</v>
      </c>
    </row>
    <row r="85" spans="2:6" ht="16">
      <c r="B85" s="47" t="s">
        <v>308</v>
      </c>
      <c r="C85" s="14" t="s">
        <v>348</v>
      </c>
      <c r="D85" s="14" t="s">
        <v>368</v>
      </c>
      <c r="E85" s="19" t="str">
        <f>IF(OperativerEinkäufer_Vergabe_N!G21&lt;&gt;"",OperativerEinkäufer_Vergabe_N!G21,"-")</f>
        <v>-</v>
      </c>
      <c r="F85" s="19" t="str">
        <f>OperativerEinkäufer_Vergabe_N!K21</f>
        <v>keine Antwort</v>
      </c>
    </row>
    <row r="86" spans="2:6" ht="32">
      <c r="B86" s="47" t="s">
        <v>309</v>
      </c>
      <c r="C86" s="14" t="s">
        <v>348</v>
      </c>
      <c r="D86" s="14" t="s">
        <v>363</v>
      </c>
      <c r="E86" s="19" t="str">
        <f>IF(OperativerEinkäufer_Vergabe_N!G22&lt;&gt;"",OperativerEinkäufer_Vergabe_N!G22,"-")</f>
        <v>-</v>
      </c>
      <c r="F86" s="19" t="str">
        <f>OperativerEinkäufer_Vergabe_N!K22</f>
        <v>keine Antwort</v>
      </c>
    </row>
    <row r="87" spans="2:6" ht="16">
      <c r="B87" s="47" t="s">
        <v>310</v>
      </c>
      <c r="C87" s="14" t="s">
        <v>348</v>
      </c>
      <c r="D87" s="14" t="s">
        <v>351</v>
      </c>
      <c r="E87" s="19" t="str">
        <f>IF(OperativerEinkäufer_Vergabe_N!G23&lt;&gt;"",OperativerEinkäufer_Vergabe_N!G23,"-")</f>
        <v>-</v>
      </c>
      <c r="F87" s="19" t="str">
        <f>OperativerEinkäufer_Vergabe_N!K23</f>
        <v>keine Antwort</v>
      </c>
    </row>
    <row r="88" spans="2:6" ht="48">
      <c r="B88" s="47" t="s">
        <v>311</v>
      </c>
      <c r="C88" s="14" t="s">
        <v>348</v>
      </c>
      <c r="D88" s="14" t="s">
        <v>352</v>
      </c>
      <c r="E88" s="19" t="str">
        <f>IF(OperativerEinkäufer_Vergabe_N!G24&lt;&gt;"",OperativerEinkäufer_Vergabe_N!G24,"-")</f>
        <v>-</v>
      </c>
      <c r="F88" s="19" t="str">
        <f>OperativerEinkäufer_Vergabe_N!K24</f>
        <v>keine Antwort</v>
      </c>
    </row>
    <row r="89" spans="2:6" ht="48">
      <c r="B89" s="47" t="s">
        <v>312</v>
      </c>
      <c r="C89" s="14" t="s">
        <v>348</v>
      </c>
      <c r="D89" s="14" t="s">
        <v>365</v>
      </c>
      <c r="E89" s="19" t="str">
        <f>IF(OperativerEinkäufer_Vergabe_N!G25&lt;&gt;"",OperativerEinkäufer_Vergabe_N!G25,"-")</f>
        <v>-</v>
      </c>
      <c r="F89" s="19" t="str">
        <f>OperativerEinkäufer_Vergabe_N!K25</f>
        <v>keine Antwort</v>
      </c>
    </row>
    <row r="90" spans="2:6" ht="48">
      <c r="B90" s="47" t="s">
        <v>313</v>
      </c>
      <c r="C90" s="14" t="s">
        <v>348</v>
      </c>
      <c r="D90" s="14" t="s">
        <v>353</v>
      </c>
      <c r="E90" s="19" t="str">
        <f>IF(OperativerEinkäufer_Vergabe_N!G26&lt;&gt;"",OperativerEinkäufer_Vergabe_N!G26,"-")</f>
        <v>-</v>
      </c>
      <c r="F90" s="19" t="str">
        <f>OperativerEinkäufer_Vergabe_N!K26</f>
        <v>keine Antwort</v>
      </c>
    </row>
    <row r="91" spans="2:6" ht="32">
      <c r="B91" s="47" t="s">
        <v>314</v>
      </c>
      <c r="C91" s="14" t="s">
        <v>348</v>
      </c>
      <c r="D91" s="14" t="s">
        <v>362</v>
      </c>
      <c r="E91" s="19" t="str">
        <f>IF(OperativerEinkäufer_Vergabe_N!G27&lt;&gt;"",OperativerEinkäufer_Vergabe_N!G27,"-")</f>
        <v>-</v>
      </c>
      <c r="F91" s="19" t="str">
        <f>OperativerEinkäufer_Vergabe_N!K27</f>
        <v>keine Antwort</v>
      </c>
    </row>
    <row r="92" spans="2:6" ht="16">
      <c r="B92" s="47" t="s">
        <v>315</v>
      </c>
      <c r="C92" s="14" t="s">
        <v>348</v>
      </c>
      <c r="D92" s="14" t="s">
        <v>354</v>
      </c>
      <c r="E92" s="19" t="str">
        <f>IF(OperativerEinkäufer_Vergabe_N!G28&lt;&gt;"",OperativerEinkäufer_Vergabe_N!G28,"-")</f>
        <v>-</v>
      </c>
      <c r="F92" s="19" t="str">
        <f>OperativerEinkäufer_Vergabe_N!K28</f>
        <v>keine Antwort</v>
      </c>
    </row>
    <row r="93" spans="2:6" ht="48">
      <c r="B93" s="47" t="s">
        <v>316</v>
      </c>
      <c r="C93" s="14" t="s">
        <v>348</v>
      </c>
      <c r="D93" s="14" t="s">
        <v>355</v>
      </c>
      <c r="E93" s="19" t="str">
        <f>IF(OperativerEinkäufer_Vergabe_N!G29&lt;&gt;"",OperativerEinkäufer_Vergabe_N!G29,"-")</f>
        <v>-</v>
      </c>
      <c r="F93" s="19" t="str">
        <f>OperativerEinkäufer_Vergabe_N!K29</f>
        <v>keine Antwort</v>
      </c>
    </row>
    <row r="94" spans="2:6" ht="32">
      <c r="B94" s="47" t="s">
        <v>317</v>
      </c>
      <c r="C94" s="14" t="s">
        <v>348</v>
      </c>
      <c r="D94" s="14" t="s">
        <v>356</v>
      </c>
      <c r="E94" s="19" t="str">
        <f>IF(OperativerEinkäufer_Vergabe_N!G30&lt;&gt;"",OperativerEinkäufer_Vergabe_N!G30,"-")</f>
        <v>-</v>
      </c>
      <c r="F94" s="19" t="str">
        <f>OperativerEinkäufer_Vergabe_N!K30</f>
        <v>keine Antwort</v>
      </c>
    </row>
    <row r="95" spans="2:6" ht="64">
      <c r="B95" s="47" t="s">
        <v>318</v>
      </c>
      <c r="C95" s="14" t="s">
        <v>348</v>
      </c>
      <c r="D95" s="14" t="s">
        <v>357</v>
      </c>
      <c r="E95" s="19" t="str">
        <f>IF(OperativerEinkäufer_Vergabe_N!G31&lt;&gt;"",OperativerEinkäufer_Vergabe_N!G31,"-")</f>
        <v>-</v>
      </c>
      <c r="F95" s="19" t="str">
        <f>OperativerEinkäufer_Vergabe_N!K31</f>
        <v>keine Antwort</v>
      </c>
    </row>
    <row r="96" spans="2:6" ht="32">
      <c r="B96" s="47" t="s">
        <v>319</v>
      </c>
      <c r="C96" s="14" t="s">
        <v>348</v>
      </c>
      <c r="D96" s="14" t="s">
        <v>358</v>
      </c>
      <c r="E96" s="19" t="str">
        <f>IF(OperativerEinkäufer_Vergabe_N!G32&lt;&gt;"",OperativerEinkäufer_Vergabe_N!G32,"-")</f>
        <v>-</v>
      </c>
      <c r="F96" s="19" t="str">
        <f>OperativerEinkäufer_Vergabe_N!K32</f>
        <v>keine Antwort</v>
      </c>
    </row>
    <row r="97" spans="2:6" ht="64">
      <c r="B97" s="47" t="s">
        <v>320</v>
      </c>
      <c r="C97" s="14" t="s">
        <v>348</v>
      </c>
      <c r="D97" s="14" t="s">
        <v>359</v>
      </c>
      <c r="E97" s="19" t="str">
        <f>IF(OperativerEinkäufer_Vergabe_N!G33&lt;&gt;"",OperativerEinkäufer_Vergabe_N!G33,"-")</f>
        <v>-</v>
      </c>
      <c r="F97" s="19" t="str">
        <f>OperativerEinkäufer_Vergabe_N!K33</f>
        <v>keine Antwort</v>
      </c>
    </row>
    <row r="98" spans="2:6" ht="32">
      <c r="B98" s="47" t="s">
        <v>321</v>
      </c>
      <c r="C98" s="14" t="s">
        <v>348</v>
      </c>
      <c r="D98" s="14" t="s">
        <v>360</v>
      </c>
      <c r="E98" s="19" t="str">
        <f>IF(OperativerEinkäufer_Vergabe_N!G34&lt;&gt;"",OperativerEinkäufer_Vergabe_N!G34,"-")</f>
        <v>-</v>
      </c>
      <c r="F98" s="19" t="str">
        <f>OperativerEinkäufer_Vergabe_N!K34</f>
        <v>keine Antwort</v>
      </c>
    </row>
    <row r="99" spans="2:6" ht="48">
      <c r="B99" s="47" t="s">
        <v>322</v>
      </c>
      <c r="C99" s="14" t="s">
        <v>348</v>
      </c>
      <c r="D99" s="14" t="s">
        <v>361</v>
      </c>
      <c r="E99" s="19" t="str">
        <f>IF(OperativerEinkäufer_Vergabe_N!G35&lt;&gt;"",OperativerEinkäufer_Vergabe_N!G35,"-")</f>
        <v>-</v>
      </c>
      <c r="F99" s="19" t="str">
        <f>OperativerEinkäufer_Vergabe_N!K35</f>
        <v>keine Antwort</v>
      </c>
    </row>
    <row r="100" spans="2:6" ht="32">
      <c r="B100" s="47" t="s">
        <v>323</v>
      </c>
      <c r="C100" s="14" t="s">
        <v>348</v>
      </c>
      <c r="D100" s="14" t="s">
        <v>364</v>
      </c>
      <c r="E100" s="19" t="str">
        <f>IF(OperativerEinkäufer_Vergabe_N!G36&lt;&gt;"",OperativerEinkäufer_Vergabe_N!G36,"-")</f>
        <v>-</v>
      </c>
      <c r="F100" s="19" t="str">
        <f>OperativerEinkäufer_Vergabe_N!K36</f>
        <v>keine Antwort</v>
      </c>
    </row>
    <row r="101" spans="2:6" ht="32">
      <c r="B101" s="47" t="s">
        <v>324</v>
      </c>
      <c r="C101" s="14" t="s">
        <v>348</v>
      </c>
      <c r="D101" s="14" t="s">
        <v>377</v>
      </c>
      <c r="E101" s="19" t="str">
        <f>IF(OperativerEinkäufer_Vergabe_N!G37&lt;&gt;"",OperativerEinkäufer_Vergabe_N!G37,"-")</f>
        <v>-</v>
      </c>
      <c r="F101" s="19" t="str">
        <f>OperativerEinkäufer_Vergabe_N!K37</f>
        <v>keine Antwort</v>
      </c>
    </row>
    <row r="102" spans="2:6" ht="16">
      <c r="B102" s="47" t="s">
        <v>325</v>
      </c>
      <c r="C102" s="14" t="s">
        <v>348</v>
      </c>
      <c r="D102" s="14" t="s">
        <v>378</v>
      </c>
      <c r="E102" s="19" t="str">
        <f>IF(OperativerEinkäufer_Vergabe_N!G38&lt;&gt;"",OperativerEinkäufer_Vergabe_N!G38,"-")</f>
        <v>-</v>
      </c>
      <c r="F102" s="19" t="str">
        <f>OperativerEinkäufer_Vergabe_N!K38</f>
        <v>keine Antwort</v>
      </c>
    </row>
    <row r="103" spans="2:6" ht="16">
      <c r="B103" s="47" t="s">
        <v>326</v>
      </c>
      <c r="C103" s="14" t="s">
        <v>348</v>
      </c>
      <c r="D103" s="14" t="s">
        <v>369</v>
      </c>
      <c r="E103" s="19" t="str">
        <f>IF(OperativerEinkäufer_Vergabe_N!G39&lt;&gt;"",OperativerEinkäufer_Vergabe_N!G39,"-")</f>
        <v>-</v>
      </c>
      <c r="F103" s="19" t="str">
        <f>OperativerEinkäufer_Vergabe_N!K39</f>
        <v>keine Antwort</v>
      </c>
    </row>
    <row r="104" spans="2:6" ht="32">
      <c r="B104" s="47" t="s">
        <v>367</v>
      </c>
      <c r="C104" s="14" t="s">
        <v>348</v>
      </c>
      <c r="D104" s="14" t="s">
        <v>370</v>
      </c>
      <c r="E104" s="19" t="str">
        <f>IF(OperativerEinkäufer_Vergabe_N!G40&lt;&gt;"",OperativerEinkäufer_Vergabe_N!G40,"-")</f>
        <v>-</v>
      </c>
      <c r="F104" s="19" t="str">
        <f>OperativerEinkäufer_Vergabe_N!K40</f>
        <v>keine Antwort</v>
      </c>
    </row>
    <row r="105" spans="2:6" ht="32">
      <c r="B105" s="47" t="s">
        <v>327</v>
      </c>
      <c r="C105" s="14" t="s">
        <v>349</v>
      </c>
      <c r="D105" s="14" t="s">
        <v>379</v>
      </c>
      <c r="E105" s="19" t="str">
        <f>IF(OperativerEinkäufer_Durchf_N!G20&lt;&gt;"",OperativerEinkäufer_Durchf_N!G20,"-")</f>
        <v>-</v>
      </c>
      <c r="F105" s="19" t="str">
        <f>OperativerEinkäufer_Durchf_N!K20</f>
        <v>keine Antwort</v>
      </c>
    </row>
    <row r="106" spans="2:6" ht="16">
      <c r="B106" s="47" t="s">
        <v>328</v>
      </c>
      <c r="C106" s="14" t="s">
        <v>349</v>
      </c>
      <c r="D106" s="14" t="s">
        <v>381</v>
      </c>
      <c r="E106" s="19" t="str">
        <f>IF(OperativerEinkäufer_Durchf_N!G21&lt;&gt;"",OperativerEinkäufer_Durchf_N!G21,"-")</f>
        <v>-</v>
      </c>
      <c r="F106" s="19" t="str">
        <f>OperativerEinkäufer_Durchf_N!K21</f>
        <v>keine Antwort</v>
      </c>
    </row>
    <row r="107" spans="2:6" ht="16">
      <c r="B107" s="47" t="s">
        <v>329</v>
      </c>
      <c r="C107" s="14" t="s">
        <v>349</v>
      </c>
      <c r="D107" s="14" t="s">
        <v>382</v>
      </c>
      <c r="E107" s="19" t="str">
        <f>IF(OperativerEinkäufer_Durchf_N!G22&lt;&gt;"",OperativerEinkäufer_Durchf_N!G22,"-")</f>
        <v>-</v>
      </c>
      <c r="F107" s="19" t="str">
        <f>OperativerEinkäufer_Durchf_N!K22</f>
        <v>keine Antwort</v>
      </c>
    </row>
    <row r="108" spans="2:6" ht="48">
      <c r="B108" s="47" t="s">
        <v>330</v>
      </c>
      <c r="C108" s="14" t="s">
        <v>349</v>
      </c>
      <c r="D108" s="14" t="s">
        <v>383</v>
      </c>
      <c r="E108" s="19" t="str">
        <f>IF(OperativerEinkäufer_Durchf_N!G23&lt;&gt;"",OperativerEinkäufer_Durchf_N!G23,"-")</f>
        <v>-</v>
      </c>
      <c r="F108" s="19" t="str">
        <f>OperativerEinkäufer_Durchf_N!K23</f>
        <v>keine Antwort</v>
      </c>
    </row>
    <row r="109" spans="2:6" ht="32">
      <c r="B109" s="47" t="s">
        <v>331</v>
      </c>
      <c r="C109" s="14" t="s">
        <v>349</v>
      </c>
      <c r="D109" s="14" t="s">
        <v>380</v>
      </c>
      <c r="E109" s="19" t="str">
        <f>IF(OperativerEinkäufer_Durchf_N!G24&lt;&gt;"",OperativerEinkäufer_Durchf_N!G24,"-")</f>
        <v>-</v>
      </c>
      <c r="F109" s="19" t="str">
        <f>OperativerEinkäufer_Durchf_N!K24</f>
        <v>keine Antwort</v>
      </c>
    </row>
    <row r="110" spans="2:6" ht="16">
      <c r="B110" s="47" t="s">
        <v>332</v>
      </c>
      <c r="C110" s="14" t="s">
        <v>349</v>
      </c>
      <c r="D110" s="14" t="s">
        <v>384</v>
      </c>
      <c r="E110" s="19" t="str">
        <f>IF(OperativerEinkäufer_Durchf_N!G25&lt;&gt;"",OperativerEinkäufer_Durchf_N!G25,"-")</f>
        <v>-</v>
      </c>
      <c r="F110" s="19" t="str">
        <f>OperativerEinkäufer_Durchf_N!K25</f>
        <v>keine Antwort</v>
      </c>
    </row>
    <row r="111" spans="2:6" ht="48">
      <c r="B111" s="47" t="s">
        <v>333</v>
      </c>
      <c r="C111" s="14" t="s">
        <v>349</v>
      </c>
      <c r="D111" s="14" t="s">
        <v>385</v>
      </c>
      <c r="E111" s="19" t="str">
        <f>IF(OperativerEinkäufer_Durchf_N!G26&lt;&gt;"",OperativerEinkäufer_Durchf_N!G26,"-")</f>
        <v>-</v>
      </c>
      <c r="F111" s="19" t="str">
        <f>OperativerEinkäufer_Durchf_N!K26</f>
        <v>keine Antwort</v>
      </c>
    </row>
    <row r="112" spans="2:6" ht="16">
      <c r="B112" s="47" t="s">
        <v>334</v>
      </c>
      <c r="C112" s="14" t="s">
        <v>349</v>
      </c>
      <c r="D112" s="14" t="s">
        <v>386</v>
      </c>
      <c r="E112" s="19" t="str">
        <f>IF(OperativerEinkäufer_Durchf_N!G27&lt;&gt;"",OperativerEinkäufer_Durchf_N!G27,"-")</f>
        <v>-</v>
      </c>
      <c r="F112" s="19" t="str">
        <f>OperativerEinkäufer_Durchf_N!K27</f>
        <v>keine Antwort</v>
      </c>
    </row>
    <row r="113" spans="2:6" ht="32">
      <c r="B113" s="47" t="s">
        <v>335</v>
      </c>
      <c r="C113" s="14" t="s">
        <v>349</v>
      </c>
      <c r="D113" s="14" t="s">
        <v>387</v>
      </c>
      <c r="E113" s="19" t="str">
        <f>IF(OperativerEinkäufer_Durchf_N!G28&lt;&gt;"",OperativerEinkäufer_Durchf_N!G28,"-")</f>
        <v>-</v>
      </c>
      <c r="F113" s="19" t="str">
        <f>OperativerEinkäufer_Durchf_N!K28</f>
        <v>keine Antwort</v>
      </c>
    </row>
    <row r="114" spans="2:6" ht="32">
      <c r="B114" s="47" t="s">
        <v>336</v>
      </c>
      <c r="C114" s="14" t="s">
        <v>350</v>
      </c>
      <c r="D114" s="14" t="s">
        <v>388</v>
      </c>
      <c r="E114" s="19" t="str">
        <f>IF(OperativerEinkäufer_Nachb_N!G20&lt;&gt;"",OperativerEinkäufer_Nachb_N!G20,"-")</f>
        <v>-</v>
      </c>
      <c r="F114" s="19" t="str">
        <f>OperativerEinkäufer_Nachb_N!K20</f>
        <v>keine Antwort</v>
      </c>
    </row>
    <row r="115" spans="2:6" ht="32">
      <c r="B115" s="47" t="s">
        <v>337</v>
      </c>
      <c r="C115" s="14" t="s">
        <v>350</v>
      </c>
      <c r="D115" s="14" t="s">
        <v>389</v>
      </c>
      <c r="E115" s="19" t="str">
        <f>IF(OperativerEinkäufer_Nachb_N!G21&lt;&gt;"",OperativerEinkäufer_Nachb_N!G21,"-")</f>
        <v>-</v>
      </c>
      <c r="F115" s="19" t="str">
        <f>OperativerEinkäufer_Nachb_N!K21</f>
        <v>keine Antwort</v>
      </c>
    </row>
    <row r="116" spans="2:6" ht="32">
      <c r="B116" s="47" t="s">
        <v>338</v>
      </c>
      <c r="C116" s="14" t="s">
        <v>350</v>
      </c>
      <c r="D116" s="14" t="s">
        <v>390</v>
      </c>
      <c r="E116" s="19" t="str">
        <f>IF(OperativerEinkäufer_Nachb_N!G22&lt;&gt;"",OperativerEinkäufer_Nachb_N!G22,"-")</f>
        <v>-</v>
      </c>
      <c r="F116" s="19" t="str">
        <f>OperativerEinkäufer_Nachb_N!K22</f>
        <v>keine Antwort</v>
      </c>
    </row>
    <row r="117" spans="2:6" ht="32">
      <c r="B117" s="47" t="s">
        <v>339</v>
      </c>
      <c r="C117" s="14" t="s">
        <v>350</v>
      </c>
      <c r="D117" s="14" t="s">
        <v>391</v>
      </c>
      <c r="E117" s="19" t="str">
        <f>IF(OperativerEinkäufer_Nachb_N!G23&lt;&gt;"",OperativerEinkäufer_Nachb_N!G23,"-")</f>
        <v>-</v>
      </c>
      <c r="F117" s="19" t="str">
        <f>OperativerEinkäufer_Nachb_N!K23</f>
        <v>keine Antwort</v>
      </c>
    </row>
    <row r="118" spans="2:6" ht="32">
      <c r="B118" s="47" t="s">
        <v>340</v>
      </c>
      <c r="C118" s="14" t="s">
        <v>350</v>
      </c>
      <c r="D118" s="14" t="s">
        <v>392</v>
      </c>
      <c r="E118" s="19" t="str">
        <f>IF(OperativerEinkäufer_Nachb_N!G24&lt;&gt;"",OperativerEinkäufer_Nachb_N!G24,"-")</f>
        <v>-</v>
      </c>
      <c r="F118" s="19" t="str">
        <f>OperativerEinkäufer_Nachb_N!K24</f>
        <v>keine Antwort</v>
      </c>
    </row>
    <row r="119" spans="2:6" ht="48">
      <c r="B119" s="47" t="s">
        <v>341</v>
      </c>
      <c r="C119" s="14" t="s">
        <v>350</v>
      </c>
      <c r="D119" s="14" t="s">
        <v>394</v>
      </c>
      <c r="E119" s="19" t="str">
        <f>IF(OperativerEinkäufer_Nachb_N!G25&lt;&gt;"",OperativerEinkäufer_Nachb_N!G25,"-")</f>
        <v>-</v>
      </c>
      <c r="F119" s="19" t="str">
        <f>OperativerEinkäufer_Nachb_N!K25</f>
        <v>keine Antwort</v>
      </c>
    </row>
    <row r="120" spans="2:6" ht="48">
      <c r="B120" s="47" t="s">
        <v>342</v>
      </c>
      <c r="C120" s="14" t="s">
        <v>350</v>
      </c>
      <c r="D120" s="14" t="s">
        <v>393</v>
      </c>
      <c r="E120" s="19" t="str">
        <f>IF(OperativerEinkäufer_Nachb_N!G26&lt;&gt;"",OperativerEinkäufer_Nachb_N!G26,"-")</f>
        <v>-</v>
      </c>
      <c r="F120" s="19" t="str">
        <f>OperativerEinkäufer_Nachb_N!K26</f>
        <v>keine Antwort</v>
      </c>
    </row>
  </sheetData>
  <autoFilter ref="B18:F18" xr:uid="{8D212AFD-B70B-4768-BF3B-E8AD611BB83A}"/>
  <pageMargins left="0.70866141732283472" right="0.70866141732283472" top="0.78740157480314965" bottom="0.78740157480314965" header="0.31496062992125984" footer="0.31496062992125984"/>
  <pageSetup paperSize="9" scale="62" fitToHeight="20" orientation="landscape" r:id="rId1"/>
  <headerFooter>
    <oddFooter>&amp;A&amp;RSeite &amp;P</oddFooter>
  </headerFooter>
  <drawing r:id="rId2"/>
  <legacyDrawing r:id="rId3"/>
  <oleObjects>
    <mc:AlternateContent xmlns:mc="http://schemas.openxmlformats.org/markup-compatibility/2006">
      <mc:Choice Requires="x14">
        <oleObject progId="Visio.Drawing.15" shapeId="22529" r:id="rId4">
          <objectPr defaultSize="0" r:id="rId5">
            <anchor moveWithCells="1">
              <from>
                <xdr:col>5</xdr:col>
                <xdr:colOff>1752600</xdr:colOff>
                <xdr:row>1</xdr:row>
                <xdr:rowOff>114300</xdr:rowOff>
              </from>
              <to>
                <xdr:col>5</xdr:col>
                <xdr:colOff>2705100</xdr:colOff>
                <xdr:row>7</xdr:row>
                <xdr:rowOff>165100</xdr:rowOff>
              </to>
            </anchor>
          </objectPr>
        </oleObject>
      </mc:Choice>
      <mc:Fallback>
        <oleObject progId="Visio.Drawing.15" shapeId="22529" r:id="rId4"/>
      </mc:Fallback>
    </mc:AlternateContent>
  </oleObjec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C0C8F-2AC2-4705-807C-5092D49A6593}">
  <sheetPr codeName="Tabelle13"/>
  <dimension ref="B6:H39"/>
  <sheetViews>
    <sheetView showGridLines="0" zoomScale="80" zoomScaleNormal="80" workbookViewId="0"/>
  </sheetViews>
  <sheetFormatPr baseColWidth="10" defaultColWidth="10.83203125" defaultRowHeight="15"/>
  <cols>
    <col min="1" max="2" width="3.83203125" style="1" customWidth="1"/>
    <col min="3" max="4" width="59.83203125" style="1" customWidth="1"/>
    <col min="5" max="5" width="18.5" style="1" customWidth="1"/>
    <col min="6" max="6" width="28.5" style="1" customWidth="1"/>
    <col min="7" max="16384" width="10.83203125" style="1"/>
  </cols>
  <sheetData>
    <row r="6" spans="2:6">
      <c r="B6" s="182" t="s">
        <v>0</v>
      </c>
      <c r="C6" s="182"/>
    </row>
    <row r="8" spans="2:6" ht="43.5" customHeight="1">
      <c r="B8" s="209" t="s">
        <v>347</v>
      </c>
      <c r="C8" s="209"/>
      <c r="D8" s="209"/>
      <c r="E8" s="209"/>
      <c r="F8" s="209"/>
    </row>
    <row r="10" spans="2:6">
      <c r="B10" s="208" t="s">
        <v>87</v>
      </c>
      <c r="C10" s="208"/>
    </row>
    <row r="11" spans="2:6">
      <c r="C11" s="25"/>
      <c r="D11" s="38"/>
      <c r="E11" s="38"/>
      <c r="F11" s="38"/>
    </row>
    <row r="12" spans="2:6" ht="18" customHeight="1">
      <c r="B12" s="184" t="s">
        <v>1168</v>
      </c>
      <c r="C12" s="184"/>
      <c r="D12" s="184"/>
      <c r="E12" s="184"/>
      <c r="F12" s="184"/>
    </row>
    <row r="13" spans="2:6" ht="31" customHeight="1">
      <c r="B13" s="184" t="s">
        <v>153</v>
      </c>
      <c r="C13" s="184"/>
      <c r="D13" s="184"/>
      <c r="E13" s="184"/>
      <c r="F13" s="184"/>
    </row>
    <row r="14" spans="2:6" ht="31.5" customHeight="1">
      <c r="B14" s="184" t="s">
        <v>84</v>
      </c>
      <c r="C14" s="184"/>
      <c r="D14" s="184"/>
      <c r="E14" s="184"/>
      <c r="F14" s="184"/>
    </row>
    <row r="15" spans="2:6" ht="30.75" customHeight="1">
      <c r="B15" s="184" t="s">
        <v>85</v>
      </c>
      <c r="C15" s="184"/>
      <c r="D15" s="184"/>
      <c r="E15" s="184"/>
      <c r="F15" s="184"/>
    </row>
    <row r="16" spans="2:6" ht="46.5" customHeight="1">
      <c r="B16" s="184" t="s">
        <v>86</v>
      </c>
      <c r="C16" s="184"/>
      <c r="D16" s="184"/>
      <c r="E16" s="184"/>
      <c r="F16" s="184"/>
    </row>
    <row r="17" spans="2:6">
      <c r="C17" s="38"/>
      <c r="D17" s="38"/>
      <c r="E17" s="38"/>
      <c r="F17" s="38"/>
    </row>
    <row r="18" spans="2:6">
      <c r="B18" s="206" t="s">
        <v>88</v>
      </c>
      <c r="C18" s="206"/>
      <c r="D18" s="38"/>
      <c r="E18" s="38"/>
      <c r="F18" s="38"/>
    </row>
    <row r="19" spans="2:6">
      <c r="C19" s="25"/>
      <c r="D19" s="38"/>
      <c r="E19" s="38"/>
      <c r="F19" s="38"/>
    </row>
    <row r="20" spans="2:6" ht="44.5" customHeight="1">
      <c r="B20" s="183" t="s">
        <v>89</v>
      </c>
      <c r="C20" s="183"/>
      <c r="D20" s="183"/>
      <c r="E20" s="183"/>
      <c r="F20" s="183"/>
    </row>
    <row r="21" spans="2:6">
      <c r="C21" s="11"/>
    </row>
    <row r="22" spans="2:6">
      <c r="B22" s="26" t="s">
        <v>112</v>
      </c>
      <c r="C22" s="26"/>
    </row>
    <row r="23" spans="2:6">
      <c r="C23" s="11"/>
    </row>
    <row r="24" spans="2:6">
      <c r="B24" s="204" t="s">
        <v>111</v>
      </c>
      <c r="C24" s="204"/>
      <c r="D24" s="1" t="s">
        <v>130</v>
      </c>
    </row>
    <row r="25" spans="2:6">
      <c r="B25" s="204" t="s">
        <v>113</v>
      </c>
      <c r="C25" s="204"/>
      <c r="D25" s="1" t="s">
        <v>131</v>
      </c>
    </row>
    <row r="26" spans="2:6">
      <c r="B26" s="204" t="s">
        <v>114</v>
      </c>
      <c r="C26" s="204"/>
      <c r="D26" s="28" t="s">
        <v>132</v>
      </c>
    </row>
    <row r="28" spans="2:6">
      <c r="B28" s="205" t="s">
        <v>90</v>
      </c>
      <c r="C28" s="205"/>
    </row>
    <row r="30" spans="2:6" ht="16">
      <c r="B30" s="10" t="s">
        <v>34</v>
      </c>
      <c r="C30" s="10" t="s">
        <v>93</v>
      </c>
      <c r="D30" s="10" t="s">
        <v>94</v>
      </c>
      <c r="E30" s="10" t="s">
        <v>95</v>
      </c>
      <c r="F30" s="10" t="s">
        <v>123</v>
      </c>
    </row>
    <row r="31" spans="2:6" ht="79.5" customHeight="1">
      <c r="B31" s="48">
        <v>1</v>
      </c>
      <c r="C31" s="41" t="s">
        <v>92</v>
      </c>
      <c r="D31" s="41" t="s">
        <v>96</v>
      </c>
      <c r="E31" s="43">
        <f>OperativerEinkäufer_Grobplan_W!L15</f>
        <v>10</v>
      </c>
      <c r="F31" s="24"/>
    </row>
    <row r="32" spans="2:6" ht="79.5" customHeight="1">
      <c r="B32" s="48">
        <v>2</v>
      </c>
      <c r="C32" s="41" t="s">
        <v>91</v>
      </c>
      <c r="D32" s="41" t="s">
        <v>97</v>
      </c>
      <c r="E32" s="43">
        <f>OperativerEinkäufer_Feinplan_W!L15</f>
        <v>6</v>
      </c>
      <c r="F32" s="24"/>
    </row>
    <row r="33" spans="2:8" ht="79.5" customHeight="1">
      <c r="B33" s="48">
        <v>3</v>
      </c>
      <c r="C33" s="41" t="s">
        <v>98</v>
      </c>
      <c r="D33" s="41" t="s">
        <v>99</v>
      </c>
      <c r="E33" s="43">
        <f>OperativerEinkäufer_Nachhalt_W!L15</f>
        <v>14</v>
      </c>
      <c r="F33" s="24"/>
      <c r="H33" s="59"/>
    </row>
    <row r="34" spans="2:8" ht="79.5" customHeight="1">
      <c r="B34" s="48">
        <v>4</v>
      </c>
      <c r="C34" s="41" t="s">
        <v>235</v>
      </c>
      <c r="D34" s="41" t="s">
        <v>152</v>
      </c>
      <c r="E34" s="43">
        <f>OperativerEinkäufer_Alternat_W!L15</f>
        <v>10</v>
      </c>
      <c r="F34" s="24"/>
    </row>
    <row r="35" spans="2:8" ht="79.5" customHeight="1">
      <c r="B35" s="48">
        <v>5</v>
      </c>
      <c r="C35" s="41" t="s">
        <v>234</v>
      </c>
      <c r="D35" s="41" t="s">
        <v>236</v>
      </c>
      <c r="E35" s="43">
        <f>OperativerEinkäufer_Vergabe_W!L15</f>
        <v>13</v>
      </c>
      <c r="F35" s="6"/>
    </row>
    <row r="36" spans="2:8" ht="79.5" customHeight="1">
      <c r="B36" s="48">
        <v>6</v>
      </c>
      <c r="C36" s="41" t="s">
        <v>237</v>
      </c>
      <c r="D36" s="41" t="s">
        <v>238</v>
      </c>
      <c r="E36" s="43">
        <f>OperativerEinkäufer_Durchf_W!L15</f>
        <v>8</v>
      </c>
      <c r="F36" s="6"/>
    </row>
    <row r="37" spans="2:8" ht="79.5" customHeight="1">
      <c r="B37" s="48">
        <v>7</v>
      </c>
      <c r="C37" s="41" t="s">
        <v>545</v>
      </c>
      <c r="D37" s="41" t="s">
        <v>239</v>
      </c>
      <c r="E37" s="43">
        <f>OperativerEinkäufer_Nachb_W!L15</f>
        <v>7</v>
      </c>
      <c r="F37" s="6"/>
    </row>
    <row r="38" spans="2:8" ht="12.75" customHeight="1">
      <c r="C38" s="42"/>
      <c r="D38" s="42"/>
      <c r="E38" s="44"/>
    </row>
    <row r="39" spans="2:8" ht="79.5" customHeight="1">
      <c r="B39" s="49" t="s">
        <v>346</v>
      </c>
      <c r="C39" s="41" t="s">
        <v>240</v>
      </c>
      <c r="D39" s="41" t="s">
        <v>241</v>
      </c>
      <c r="E39" s="43">
        <f>SUM(E31:E37)</f>
        <v>68</v>
      </c>
      <c r="F39" s="40"/>
    </row>
  </sheetData>
  <mergeCells count="14">
    <mergeCell ref="B26:C26"/>
    <mergeCell ref="B28:C28"/>
    <mergeCell ref="B15:F15"/>
    <mergeCell ref="B16:F16"/>
    <mergeCell ref="B18:C18"/>
    <mergeCell ref="B20:F20"/>
    <mergeCell ref="B24:C24"/>
    <mergeCell ref="B25:C25"/>
    <mergeCell ref="B14:F14"/>
    <mergeCell ref="B6:C6"/>
    <mergeCell ref="B8:F8"/>
    <mergeCell ref="B10:C10"/>
    <mergeCell ref="B12:F12"/>
    <mergeCell ref="B13:F13"/>
  </mergeCells>
  <hyperlinks>
    <hyperlink ref="D26" r:id="rId1" xr:uid="{FADB45BD-F1CF-4EB0-91BF-B0DFC80FA70C}"/>
  </hyperlinks>
  <pageMargins left="0.7" right="0.7" top="0.78740157499999996" bottom="0.78740157499999996" header="0.3" footer="0.3"/>
  <pageSetup paperSize="9" orientation="portrait" r:id="rId2"/>
  <drawing r:id="rId3"/>
  <legacyDrawing r:id="rId4"/>
  <oleObjects>
    <mc:AlternateContent xmlns:mc="http://schemas.openxmlformats.org/markup-compatibility/2006">
      <mc:Choice Requires="x14">
        <oleObject progId="Visio.Drawing.15" shapeId="11265" r:id="rId5">
          <objectPr defaultSize="0" autoPict="0" r:id="rId6">
            <anchor moveWithCells="1">
              <from>
                <xdr:col>5</xdr:col>
                <xdr:colOff>914400</xdr:colOff>
                <xdr:row>1</xdr:row>
                <xdr:rowOff>76200</xdr:rowOff>
              </from>
              <to>
                <xdr:col>6</xdr:col>
                <xdr:colOff>203200</xdr:colOff>
                <xdr:row>8</xdr:row>
                <xdr:rowOff>177800</xdr:rowOff>
              </to>
            </anchor>
          </objectPr>
        </oleObject>
      </mc:Choice>
      <mc:Fallback>
        <oleObject progId="Visio.Drawing.15" shapeId="11265" r:id="rId5"/>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CBEA1-26F3-4095-8DF0-CCEFB5349C33}">
  <sheetPr codeName="Tabelle14">
    <pageSetUpPr fitToPage="1"/>
  </sheetPr>
  <dimension ref="B6:L39"/>
  <sheetViews>
    <sheetView showGridLines="0" zoomScale="80" zoomScaleNormal="80" workbookViewId="0">
      <selection activeCell="K27" sqref="K20:K27"/>
    </sheetView>
  </sheetViews>
  <sheetFormatPr baseColWidth="10" defaultRowHeight="15"/>
  <cols>
    <col min="1" max="1" width="4.1640625" customWidth="1"/>
    <col min="2" max="2" width="4.6640625" customWidth="1"/>
    <col min="3" max="3" width="40.5" customWidth="1"/>
    <col min="4" max="4" width="54" customWidth="1"/>
    <col min="5" max="5" width="24.33203125" customWidth="1"/>
    <col min="6" max="6" width="38.83203125" customWidth="1"/>
    <col min="7" max="8" width="69.6640625" customWidth="1"/>
    <col min="9" max="9" width="27.83203125" bestFit="1" customWidth="1"/>
    <col min="10" max="10" width="22" customWidth="1"/>
    <col min="11" max="11" width="40.5" bestFit="1" customWidth="1"/>
    <col min="12" max="12" width="31.83203125" bestFit="1" customWidth="1"/>
  </cols>
  <sheetData>
    <row r="6" spans="2:12">
      <c r="B6" s="37" t="s">
        <v>0</v>
      </c>
    </row>
    <row r="7" spans="2:12">
      <c r="B7" s="1"/>
    </row>
    <row r="8" spans="2:12">
      <c r="B8" s="39" t="s">
        <v>507</v>
      </c>
      <c r="K8" s="17" t="s">
        <v>122</v>
      </c>
    </row>
    <row r="10" spans="2:12">
      <c r="B10" s="17" t="s">
        <v>109</v>
      </c>
      <c r="D10" s="64" t="str">
        <f>OperativerEinkäufer_Start_W!C31</f>
        <v>Wenn Sie sich mit der grundsätzlichen Planung des Beschaffungsvorhabens befassen, dann fahren Sie bitte mit der "Grobplanung" fort.</v>
      </c>
      <c r="K10" s="22" t="s">
        <v>121</v>
      </c>
      <c r="L10" s="23" t="s">
        <v>120</v>
      </c>
    </row>
    <row r="11" spans="2:12" ht="16">
      <c r="B11" s="17" t="s">
        <v>110</v>
      </c>
      <c r="D11" s="64" t="str">
        <f>OperativerEinkäufer_Start_W!D31</f>
        <v>Projektplanung, Grobkonzept, Erfassung der Eckdaten zum Beschaffungsvorhaben</v>
      </c>
      <c r="K11" s="15" t="s">
        <v>116</v>
      </c>
      <c r="L11" s="19">
        <f>COUNTIF($K$19:$K$29,$K$11)</f>
        <v>0</v>
      </c>
    </row>
    <row r="12" spans="2:12" ht="16">
      <c r="B12" s="17"/>
      <c r="K12" s="15" t="s">
        <v>117</v>
      </c>
      <c r="L12" s="19">
        <f>COUNTIF($K$19:$K$29,$K$12)</f>
        <v>0</v>
      </c>
    </row>
    <row r="13" spans="2:12" ht="16">
      <c r="B13" s="17" t="s">
        <v>111</v>
      </c>
      <c r="D13" t="str">
        <f>OperativerEinkäufer_Start_W!$D$24</f>
        <v>Max Mustermann</v>
      </c>
      <c r="K13" s="15" t="s">
        <v>118</v>
      </c>
      <c r="L13" s="19">
        <f>COUNTIF($K$19:$K$29,$K$13)</f>
        <v>0</v>
      </c>
    </row>
    <row r="14" spans="2:12" ht="16">
      <c r="B14" s="17" t="s">
        <v>113</v>
      </c>
      <c r="D14" t="str">
        <f>OperativerEinkäufer_Start_W!$D$25</f>
        <v>Beschaffung, Vergaberecht und Verträge</v>
      </c>
      <c r="K14" s="15" t="s">
        <v>51</v>
      </c>
      <c r="L14" s="19">
        <f>COUNTIF($K$19:$K$29,$K$14)</f>
        <v>10</v>
      </c>
    </row>
    <row r="15" spans="2:12" ht="16">
      <c r="B15" s="17" t="s">
        <v>115</v>
      </c>
      <c r="D15" t="str">
        <f>OperativerEinkäufer_Start_W!$D$26</f>
        <v>max.mustermann@unibw.de</v>
      </c>
      <c r="K15" s="20" t="s">
        <v>119</v>
      </c>
      <c r="L15" s="21">
        <f>SUM(L11:L14)</f>
        <v>10</v>
      </c>
    </row>
    <row r="16" spans="2:12">
      <c r="B16" s="17"/>
    </row>
    <row r="17" spans="2:12" ht="29">
      <c r="B17" s="27" t="s">
        <v>127</v>
      </c>
    </row>
    <row r="19" spans="2:12" ht="16">
      <c r="B19" s="9" t="s">
        <v>34</v>
      </c>
      <c r="C19" s="10" t="s">
        <v>29</v>
      </c>
      <c r="D19" s="10" t="s">
        <v>27</v>
      </c>
      <c r="E19" s="9" t="s">
        <v>10</v>
      </c>
      <c r="F19" s="9" t="s">
        <v>28</v>
      </c>
      <c r="G19" s="9" t="s">
        <v>53</v>
      </c>
      <c r="H19" s="9" t="s">
        <v>48</v>
      </c>
      <c r="I19" s="9" t="s">
        <v>30</v>
      </c>
      <c r="J19" s="9" t="s">
        <v>31</v>
      </c>
      <c r="K19" s="9" t="s">
        <v>50</v>
      </c>
      <c r="L19" s="9" t="s">
        <v>52</v>
      </c>
    </row>
    <row r="20" spans="2:12" ht="64">
      <c r="B20" s="47" t="s">
        <v>244</v>
      </c>
      <c r="C20" s="14" t="s">
        <v>54</v>
      </c>
      <c r="D20" s="14" t="s">
        <v>500</v>
      </c>
      <c r="E20" s="14" t="s">
        <v>155</v>
      </c>
      <c r="F20" s="14" t="s">
        <v>158</v>
      </c>
      <c r="G20" s="6"/>
      <c r="H20" s="6"/>
      <c r="I20" s="6"/>
      <c r="J20" s="12"/>
      <c r="K20" s="15" t="s">
        <v>51</v>
      </c>
      <c r="L20" s="13" t="str">
        <f t="shared" ref="L20:L29" si="0">IF(AND(G20&lt;&gt;"",I20&lt;&gt;"",J20&lt;&gt;""),"JA","NEIN")</f>
        <v>NEIN</v>
      </c>
    </row>
    <row r="21" spans="2:12" ht="32">
      <c r="B21" s="47" t="s">
        <v>245</v>
      </c>
      <c r="C21" s="14" t="s">
        <v>54</v>
      </c>
      <c r="D21" s="14" t="s">
        <v>501</v>
      </c>
      <c r="E21" s="14" t="s">
        <v>156</v>
      </c>
      <c r="F21" s="14" t="s">
        <v>161</v>
      </c>
      <c r="G21" s="6"/>
      <c r="H21" s="6"/>
      <c r="I21" s="6"/>
      <c r="J21" s="12"/>
      <c r="K21" s="15" t="s">
        <v>51</v>
      </c>
      <c r="L21" s="13" t="str">
        <f t="shared" si="0"/>
        <v>NEIN</v>
      </c>
    </row>
    <row r="22" spans="2:12" ht="32">
      <c r="B22" s="47" t="s">
        <v>246</v>
      </c>
      <c r="C22" s="14" t="s">
        <v>54</v>
      </c>
      <c r="D22" s="14" t="s">
        <v>38</v>
      </c>
      <c r="E22" s="14" t="s">
        <v>156</v>
      </c>
      <c r="F22" s="14" t="s">
        <v>162</v>
      </c>
      <c r="G22" s="6"/>
      <c r="H22" s="6"/>
      <c r="I22" s="6"/>
      <c r="J22" s="12"/>
      <c r="K22" s="15" t="s">
        <v>51</v>
      </c>
      <c r="L22" s="13" t="str">
        <f t="shared" si="0"/>
        <v>NEIN</v>
      </c>
    </row>
    <row r="23" spans="2:12" ht="64">
      <c r="B23" s="47" t="s">
        <v>247</v>
      </c>
      <c r="C23" s="14" t="s">
        <v>54</v>
      </c>
      <c r="D23" s="14" t="s">
        <v>47</v>
      </c>
      <c r="E23" s="14" t="s">
        <v>156</v>
      </c>
      <c r="F23" s="14" t="s">
        <v>163</v>
      </c>
      <c r="G23" s="6"/>
      <c r="H23" s="6"/>
      <c r="I23" s="6"/>
      <c r="J23" s="12"/>
      <c r="K23" s="15" t="s">
        <v>51</v>
      </c>
      <c r="L23" s="13" t="str">
        <f t="shared" si="0"/>
        <v>NEIN</v>
      </c>
    </row>
    <row r="24" spans="2:12" ht="32">
      <c r="B24" s="47" t="s">
        <v>248</v>
      </c>
      <c r="C24" s="14" t="s">
        <v>54</v>
      </c>
      <c r="D24" s="14" t="s">
        <v>502</v>
      </c>
      <c r="E24" s="14" t="s">
        <v>156</v>
      </c>
      <c r="F24" s="14" t="s">
        <v>164</v>
      </c>
      <c r="G24" s="6"/>
      <c r="H24" s="6"/>
      <c r="I24" s="6"/>
      <c r="J24" s="12"/>
      <c r="K24" s="15" t="s">
        <v>51</v>
      </c>
      <c r="L24" s="13" t="str">
        <f t="shared" si="0"/>
        <v>NEIN</v>
      </c>
    </row>
    <row r="25" spans="2:12" ht="32">
      <c r="B25" s="47" t="s">
        <v>249</v>
      </c>
      <c r="C25" s="14" t="s">
        <v>54</v>
      </c>
      <c r="D25" s="14" t="s">
        <v>503</v>
      </c>
      <c r="E25" s="14" t="s">
        <v>156</v>
      </c>
      <c r="F25" s="14" t="s">
        <v>165</v>
      </c>
      <c r="G25" s="6"/>
      <c r="H25" s="6"/>
      <c r="I25" s="6"/>
      <c r="J25" s="12"/>
      <c r="K25" s="15" t="s">
        <v>51</v>
      </c>
      <c r="L25" s="13" t="str">
        <f t="shared" si="0"/>
        <v>NEIN</v>
      </c>
    </row>
    <row r="26" spans="2:12" ht="32">
      <c r="B26" s="47" t="s">
        <v>250</v>
      </c>
      <c r="C26" s="14" t="s">
        <v>54</v>
      </c>
      <c r="D26" s="14" t="s">
        <v>504</v>
      </c>
      <c r="E26" s="14" t="s">
        <v>156</v>
      </c>
      <c r="F26" s="14" t="s">
        <v>166</v>
      </c>
      <c r="G26" s="6"/>
      <c r="H26" s="6"/>
      <c r="I26" s="6"/>
      <c r="J26" s="12"/>
      <c r="K26" s="15" t="s">
        <v>51</v>
      </c>
      <c r="L26" s="13" t="str">
        <f t="shared" si="0"/>
        <v>NEIN</v>
      </c>
    </row>
    <row r="27" spans="2:12" ht="48">
      <c r="B27" s="47" t="s">
        <v>251</v>
      </c>
      <c r="C27" s="14" t="s">
        <v>54</v>
      </c>
      <c r="D27" s="14" t="s">
        <v>505</v>
      </c>
      <c r="E27" s="14" t="s">
        <v>156</v>
      </c>
      <c r="F27" s="14" t="s">
        <v>214</v>
      </c>
      <c r="G27" s="6"/>
      <c r="H27" s="6"/>
      <c r="I27" s="6"/>
      <c r="J27" s="12"/>
      <c r="K27" s="15" t="s">
        <v>51</v>
      </c>
      <c r="L27" s="13" t="str">
        <f t="shared" si="0"/>
        <v>NEIN</v>
      </c>
    </row>
    <row r="28" spans="2:12" ht="48">
      <c r="B28" s="47" t="s">
        <v>252</v>
      </c>
      <c r="C28" s="14" t="s">
        <v>54</v>
      </c>
      <c r="D28" s="14" t="s">
        <v>506</v>
      </c>
      <c r="E28" s="14" t="s">
        <v>156</v>
      </c>
      <c r="F28" s="14" t="s">
        <v>167</v>
      </c>
      <c r="G28" s="6"/>
      <c r="H28" s="6"/>
      <c r="I28" s="6"/>
      <c r="J28" s="12"/>
      <c r="K28" s="15" t="s">
        <v>51</v>
      </c>
      <c r="L28" s="13" t="str">
        <f t="shared" si="0"/>
        <v>NEIN</v>
      </c>
    </row>
    <row r="29" spans="2:12" ht="48">
      <c r="B29" s="47" t="s">
        <v>253</v>
      </c>
      <c r="C29" s="14" t="s">
        <v>54</v>
      </c>
      <c r="D29" s="14" t="s">
        <v>170</v>
      </c>
      <c r="E29" s="14" t="s">
        <v>156</v>
      </c>
      <c r="F29" s="14" t="s">
        <v>171</v>
      </c>
      <c r="G29" s="6"/>
      <c r="H29" s="6"/>
      <c r="I29" s="6"/>
      <c r="J29" s="12"/>
      <c r="K29" s="15" t="s">
        <v>51</v>
      </c>
      <c r="L29" s="13" t="str">
        <f t="shared" si="0"/>
        <v>NEIN</v>
      </c>
    </row>
    <row r="31" spans="2:12">
      <c r="B31" s="16" t="s">
        <v>100</v>
      </c>
    </row>
    <row r="33" spans="2:6">
      <c r="B33" s="18" t="s">
        <v>34</v>
      </c>
      <c r="C33" s="18" t="s">
        <v>106</v>
      </c>
      <c r="D33" s="18" t="s">
        <v>107</v>
      </c>
      <c r="E33" s="9" t="s">
        <v>10</v>
      </c>
      <c r="F33" s="18" t="s">
        <v>125</v>
      </c>
    </row>
    <row r="34" spans="2:6" ht="48">
      <c r="B34" s="19" t="s">
        <v>101</v>
      </c>
      <c r="C34" s="34" t="s">
        <v>155</v>
      </c>
      <c r="D34" s="34" t="s">
        <v>213</v>
      </c>
      <c r="E34" s="19" t="s">
        <v>211</v>
      </c>
      <c r="F34" s="165" t="s">
        <v>1164</v>
      </c>
    </row>
    <row r="35" spans="2:6" ht="48">
      <c r="B35" s="19" t="s">
        <v>102</v>
      </c>
      <c r="C35" s="19" t="s">
        <v>156</v>
      </c>
      <c r="D35" s="34" t="s">
        <v>212</v>
      </c>
      <c r="E35" s="19" t="s">
        <v>211</v>
      </c>
      <c r="F35" s="165" t="s">
        <v>1164</v>
      </c>
    </row>
    <row r="36" spans="2:6">
      <c r="B36" s="94"/>
      <c r="C36" s="94"/>
      <c r="D36" s="94"/>
      <c r="E36" s="94"/>
      <c r="F36" s="174"/>
    </row>
    <row r="37" spans="2:6">
      <c r="B37" s="94"/>
      <c r="C37" s="94"/>
      <c r="D37" s="94"/>
      <c r="E37" s="94"/>
      <c r="F37" s="174"/>
    </row>
    <row r="38" spans="2:6">
      <c r="B38" s="94"/>
      <c r="C38" s="94"/>
      <c r="D38" s="94"/>
      <c r="E38" s="94"/>
      <c r="F38" s="174"/>
    </row>
    <row r="39" spans="2:6">
      <c r="F39" s="3"/>
    </row>
  </sheetData>
  <dataValidations count="5">
    <dataValidation allowBlank="1" showInputMessage="1" showErrorMessage="1" promptTitle="Kurzantwort" prompt="Bitte verfassen Sie Ihre Antwort auf die Frage möglichst kurz und präzise. Bitte verwenden Sie nicht mehr als 2-3 Sätze. Die Antworten sollen Ihnen zur Beschreibung des Beschaffungsvorhabens für Reinigungsleistungen dienen." sqref="G20:G29" xr:uid="{53632170-790A-4DC5-8DE8-EBC078C9D467}"/>
    <dataValidation allowBlank="1" showInputMessage="1" showErrorMessage="1" promptTitle="Link zur Ablage" prompt="Wenn Sie möchten können Sie an dieser Stelle Angaben zu Ihrer internen Dokumentenablage hinterlegen (z.B. in Form einer URL oder eines Dateipfades). Hier können Sie dann auf tiefergehende Dokumente referenzieren wenn gewünscht." sqref="H20:H29" xr:uid="{04AB1966-46DB-41C1-809B-77A2C822FECB}"/>
    <dataValidation allowBlank="1" showInputMessage="1" showErrorMessage="1" promptTitle="Name der antwortenden Person" prompt="Bitte geben Sie an dieser Stelle den Namen der Person ein, die die Antwort wesentlich geprägt hat oder die entsprechende Entscheidung zur Antwort getroffen hat." sqref="I20:I29" xr:uid="{5A3EC0B5-D126-42C3-844B-E904382F5DD8}"/>
    <dataValidation allowBlank="1" showInputMessage="1" showErrorMessage="1" promptTitle="Datum" prompt="Bitte geben Sie hier das Datum an, an dem Sie die entsprechende Antwort oder Entscheidung erhalten haben." sqref="J20" xr:uid="{03854490-3764-425C-A590-914A616ED803}"/>
    <dataValidation type="list" allowBlank="1" showInputMessage="1" showErrorMessage="1" promptTitle="Zufriedenheit mit der Antwort" prompt="Bitte geben Sie an, ob Sie mit der bisherigen Antwort zufrieden sind. Wenn nicht oder nur teils, müssten Sie noch Antworten/ Entscheidungen einfordern (=&quot;ToDo&quot;-Liste)." sqref="K20:K29" xr:uid="{DE1C26E6-AFE0-4977-A33F-68C817075E5D}">
      <formula1>"zufrieden, teils/teils, nicht zufrieden, keine Antwort,"</formula1>
    </dataValidation>
  </dataValidations>
  <hyperlinks>
    <hyperlink ref="F34" r:id="rId1" xr:uid="{2C626BB7-5CCC-4E56-9161-BD93CDD55285}"/>
    <hyperlink ref="F35" r:id="rId2" xr:uid="{F9D7B8BA-7F15-41CE-9402-1C99C1DEC7DE}"/>
  </hyperlinks>
  <pageMargins left="0.70866141732283472" right="0.70866141732283472" top="0.78740157480314965" bottom="0.78740157480314965" header="0.31496062992125984" footer="0.31496062992125984"/>
  <pageSetup paperSize="9" scale="32" fitToHeight="20" orientation="landscape" r:id="rId3"/>
  <headerFooter>
    <oddFooter>&amp;A&amp;RSeite &amp;P</oddFooter>
  </headerFooter>
  <drawing r:id="rId4"/>
  <legacyDrawing r:id="rId5"/>
  <oleObjects>
    <mc:AlternateContent xmlns:mc="http://schemas.openxmlformats.org/markup-compatibility/2006">
      <mc:Choice Requires="x14">
        <oleObject progId="Visio.Drawing.15" shapeId="12289" r:id="rId6">
          <objectPr defaultSize="0" r:id="rId7">
            <anchor moveWithCells="1">
              <from>
                <xdr:col>5</xdr:col>
                <xdr:colOff>114300</xdr:colOff>
                <xdr:row>0</xdr:row>
                <xdr:rowOff>165100</xdr:rowOff>
              </from>
              <to>
                <xdr:col>5</xdr:col>
                <xdr:colOff>927100</xdr:colOff>
                <xdr:row>7</xdr:row>
                <xdr:rowOff>38100</xdr:rowOff>
              </to>
            </anchor>
          </objectPr>
        </oleObject>
      </mc:Choice>
      <mc:Fallback>
        <oleObject progId="Visio.Drawing.15" shapeId="12289" r:id="rId6"/>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F66F1-73B4-4FB6-9896-92DB13FCDC58}">
  <sheetPr codeName="Tabelle15">
    <pageSetUpPr fitToPage="1"/>
  </sheetPr>
  <dimension ref="B6:L34"/>
  <sheetViews>
    <sheetView showGridLines="0" zoomScale="80" zoomScaleNormal="80" workbookViewId="0">
      <selection activeCell="K25" sqref="K25"/>
    </sheetView>
  </sheetViews>
  <sheetFormatPr baseColWidth="10" defaultRowHeight="15"/>
  <cols>
    <col min="1" max="1" width="4.1640625" customWidth="1"/>
    <col min="2" max="2" width="4.5" customWidth="1"/>
    <col min="3" max="3" width="40.5" customWidth="1"/>
    <col min="4" max="4" width="54" customWidth="1"/>
    <col min="5" max="5" width="23.83203125" customWidth="1"/>
    <col min="6" max="6" width="21.5" customWidth="1"/>
    <col min="7" max="8" width="69.6640625" customWidth="1"/>
    <col min="9" max="9" width="27.83203125" bestFit="1" customWidth="1"/>
    <col min="10" max="10" width="22" customWidth="1"/>
    <col min="11" max="11" width="40.5" bestFit="1" customWidth="1"/>
    <col min="12" max="12" width="31.83203125" bestFit="1" customWidth="1"/>
  </cols>
  <sheetData>
    <row r="6" spans="2:12">
      <c r="B6" s="37" t="s">
        <v>0</v>
      </c>
    </row>
    <row r="7" spans="2:12">
      <c r="B7" s="1"/>
    </row>
    <row r="8" spans="2:12">
      <c r="B8" s="39" t="s">
        <v>507</v>
      </c>
      <c r="K8" s="17" t="s">
        <v>122</v>
      </c>
    </row>
    <row r="10" spans="2:12">
      <c r="B10" s="17" t="s">
        <v>109</v>
      </c>
      <c r="D10" t="str">
        <f>OperativerEinkäufer_Start_W!C32</f>
        <v>Wenn Sie sich mit der Ausplanung der angeforderten Reinigungsleistung befassen, dann fahren Sie bitte mit der "Feinplanung" fort.</v>
      </c>
      <c r="K10" s="22" t="s">
        <v>121</v>
      </c>
      <c r="L10" s="23" t="s">
        <v>120</v>
      </c>
    </row>
    <row r="11" spans="2:12" ht="16">
      <c r="B11" s="17" t="s">
        <v>110</v>
      </c>
      <c r="D11" t="str">
        <f>OperativerEinkäufer_Start_W!D32</f>
        <v>Bedarfsspezifikation nach Art, Menge und Beschaffenheit der angeforderten Reinigungsleistung</v>
      </c>
      <c r="K11" s="15" t="s">
        <v>116</v>
      </c>
      <c r="L11" s="19">
        <f>COUNTIF($K$19:$K$25,$K$11)</f>
        <v>0</v>
      </c>
    </row>
    <row r="12" spans="2:12" ht="16">
      <c r="B12" s="17"/>
      <c r="K12" s="15" t="s">
        <v>117</v>
      </c>
      <c r="L12" s="19">
        <f>COUNTIF($K$19:$K$25,$K$12)</f>
        <v>0</v>
      </c>
    </row>
    <row r="13" spans="2:12" ht="16">
      <c r="B13" s="17" t="s">
        <v>111</v>
      </c>
      <c r="D13" t="str">
        <f>OperativerEinkäufer_Start_W!$D$24</f>
        <v>Max Mustermann</v>
      </c>
      <c r="K13" s="15" t="s">
        <v>118</v>
      </c>
      <c r="L13" s="19">
        <f>COUNTIF($K$19:$K$25,$K$13)</f>
        <v>0</v>
      </c>
    </row>
    <row r="14" spans="2:12" ht="16">
      <c r="B14" s="17" t="s">
        <v>113</v>
      </c>
      <c r="D14" t="str">
        <f>OperativerEinkäufer_Start_W!$D$25</f>
        <v>Beschaffung, Vergaberecht und Verträge</v>
      </c>
      <c r="K14" s="15" t="s">
        <v>51</v>
      </c>
      <c r="L14" s="19">
        <f>COUNTIF($K$19:$K$25,$K$14)</f>
        <v>6</v>
      </c>
    </row>
    <row r="15" spans="2:12" ht="16">
      <c r="B15" s="17" t="s">
        <v>115</v>
      </c>
      <c r="D15" t="str">
        <f>OperativerEinkäufer_Start_W!$D$26</f>
        <v>max.mustermann@unibw.de</v>
      </c>
      <c r="K15" s="20" t="s">
        <v>119</v>
      </c>
      <c r="L15" s="21">
        <f>SUM(L11:L14)</f>
        <v>6</v>
      </c>
    </row>
    <row r="16" spans="2:12">
      <c r="B16" s="17"/>
    </row>
    <row r="17" spans="2:12" ht="29">
      <c r="B17" s="27" t="s">
        <v>126</v>
      </c>
    </row>
    <row r="19" spans="2:12" ht="16">
      <c r="B19" s="9" t="s">
        <v>34</v>
      </c>
      <c r="C19" s="10" t="s">
        <v>29</v>
      </c>
      <c r="D19" s="10" t="s">
        <v>27</v>
      </c>
      <c r="E19" s="9" t="s">
        <v>10</v>
      </c>
      <c r="F19" s="9" t="s">
        <v>28</v>
      </c>
      <c r="G19" s="9" t="s">
        <v>53</v>
      </c>
      <c r="H19" s="9" t="s">
        <v>48</v>
      </c>
      <c r="I19" s="9" t="s">
        <v>30</v>
      </c>
      <c r="J19" s="9" t="s">
        <v>31</v>
      </c>
      <c r="K19" s="9" t="s">
        <v>50</v>
      </c>
      <c r="L19" s="9" t="s">
        <v>52</v>
      </c>
    </row>
    <row r="20" spans="2:12" ht="32">
      <c r="B20" s="47" t="s">
        <v>264</v>
      </c>
      <c r="C20" s="14" t="s">
        <v>71</v>
      </c>
      <c r="D20" s="14" t="s">
        <v>508</v>
      </c>
      <c r="E20" s="29" t="s">
        <v>155</v>
      </c>
      <c r="F20" s="14" t="s">
        <v>173</v>
      </c>
      <c r="G20" s="6"/>
      <c r="H20" s="6"/>
      <c r="I20" s="6"/>
      <c r="J20" s="12"/>
      <c r="K20" s="15" t="s">
        <v>51</v>
      </c>
      <c r="L20" s="13" t="str">
        <f t="shared" ref="L20:L25" si="0">IF(AND(G20&lt;&gt;"",I20&lt;&gt;"",J20&lt;&gt;""),"JA","NEIN")</f>
        <v>NEIN</v>
      </c>
    </row>
    <row r="21" spans="2:12" ht="48">
      <c r="B21" s="47" t="s">
        <v>265</v>
      </c>
      <c r="C21" s="14" t="s">
        <v>71</v>
      </c>
      <c r="D21" s="14" t="s">
        <v>509</v>
      </c>
      <c r="E21" s="29" t="s">
        <v>155</v>
      </c>
      <c r="F21" s="31" t="s">
        <v>174</v>
      </c>
      <c r="G21" s="6"/>
      <c r="H21" s="6"/>
      <c r="I21" s="6"/>
      <c r="J21" s="12"/>
      <c r="K21" s="15" t="s">
        <v>51</v>
      </c>
      <c r="L21" s="13" t="str">
        <f t="shared" si="0"/>
        <v>NEIN</v>
      </c>
    </row>
    <row r="22" spans="2:12" ht="32">
      <c r="B22" s="47" t="s">
        <v>266</v>
      </c>
      <c r="C22" s="14" t="s">
        <v>71</v>
      </c>
      <c r="D22" s="14" t="s">
        <v>510</v>
      </c>
      <c r="E22" s="29" t="s">
        <v>155</v>
      </c>
      <c r="F22" s="32" t="s">
        <v>511</v>
      </c>
      <c r="G22" s="6"/>
      <c r="H22" s="6"/>
      <c r="I22" s="6"/>
      <c r="J22" s="12"/>
      <c r="K22" s="15" t="s">
        <v>51</v>
      </c>
      <c r="L22" s="13" t="str">
        <f t="shared" si="0"/>
        <v>NEIN</v>
      </c>
    </row>
    <row r="23" spans="2:12" ht="64">
      <c r="B23" s="47" t="s">
        <v>267</v>
      </c>
      <c r="C23" s="14" t="s">
        <v>71</v>
      </c>
      <c r="D23" s="14" t="s">
        <v>512</v>
      </c>
      <c r="E23" s="29" t="s">
        <v>155</v>
      </c>
      <c r="F23" s="31" t="s">
        <v>177</v>
      </c>
      <c r="G23" s="6"/>
      <c r="H23" s="6"/>
      <c r="I23" s="6"/>
      <c r="J23" s="12"/>
      <c r="K23" s="15" t="s">
        <v>51</v>
      </c>
      <c r="L23" s="13" t="str">
        <f t="shared" si="0"/>
        <v>NEIN</v>
      </c>
    </row>
    <row r="24" spans="2:12" ht="48">
      <c r="B24" s="47" t="s">
        <v>268</v>
      </c>
      <c r="C24" s="14" t="s">
        <v>71</v>
      </c>
      <c r="D24" s="14" t="s">
        <v>513</v>
      </c>
      <c r="E24" s="29" t="s">
        <v>155</v>
      </c>
      <c r="F24" s="32" t="s">
        <v>183</v>
      </c>
      <c r="G24" s="6"/>
      <c r="H24" s="6"/>
      <c r="I24" s="6"/>
      <c r="J24" s="12"/>
      <c r="K24" s="15" t="s">
        <v>51</v>
      </c>
      <c r="L24" s="13" t="str">
        <f t="shared" si="0"/>
        <v>NEIN</v>
      </c>
    </row>
    <row r="25" spans="2:12" ht="48">
      <c r="B25" s="47" t="s">
        <v>269</v>
      </c>
      <c r="C25" s="14" t="s">
        <v>71</v>
      </c>
      <c r="D25" s="14" t="s">
        <v>514</v>
      </c>
      <c r="E25" s="29" t="s">
        <v>155</v>
      </c>
      <c r="F25" s="31" t="s">
        <v>186</v>
      </c>
      <c r="G25" s="6"/>
      <c r="H25" s="6"/>
      <c r="I25" s="6"/>
      <c r="J25" s="12"/>
      <c r="K25" s="15" t="s">
        <v>51</v>
      </c>
      <c r="L25" s="13" t="str">
        <f t="shared" si="0"/>
        <v>NEIN</v>
      </c>
    </row>
    <row r="27" spans="2:12">
      <c r="B27" s="16" t="s">
        <v>100</v>
      </c>
    </row>
    <row r="29" spans="2:12">
      <c r="B29" s="18" t="s">
        <v>34</v>
      </c>
      <c r="C29" s="18" t="s">
        <v>106</v>
      </c>
      <c r="D29" s="18" t="s">
        <v>107</v>
      </c>
      <c r="E29" s="9" t="s">
        <v>10</v>
      </c>
      <c r="F29" s="18" t="s">
        <v>125</v>
      </c>
    </row>
    <row r="30" spans="2:12" ht="48">
      <c r="B30" s="19" t="s">
        <v>101</v>
      </c>
      <c r="C30" s="34" t="s">
        <v>155</v>
      </c>
      <c r="D30" s="34" t="s">
        <v>213</v>
      </c>
      <c r="E30" s="19" t="s">
        <v>211</v>
      </c>
      <c r="F30" s="166" t="s">
        <v>1164</v>
      </c>
    </row>
    <row r="31" spans="2:12">
      <c r="B31" s="94"/>
      <c r="C31" s="94"/>
      <c r="D31" s="94"/>
      <c r="E31" s="94"/>
      <c r="F31" s="170"/>
    </row>
    <row r="32" spans="2:12">
      <c r="B32" s="94"/>
      <c r="C32" s="94"/>
      <c r="D32" s="94"/>
      <c r="E32" s="94"/>
      <c r="F32" s="170"/>
    </row>
    <row r="33" spans="2:6">
      <c r="B33" s="94"/>
      <c r="C33" s="94"/>
      <c r="D33" s="94"/>
      <c r="E33" s="94"/>
      <c r="F33" s="170"/>
    </row>
    <row r="34" spans="2:6">
      <c r="B34" s="94"/>
      <c r="C34" s="94"/>
      <c r="D34" s="94"/>
      <c r="E34" s="94"/>
      <c r="F34" s="170"/>
    </row>
  </sheetData>
  <dataValidations count="5">
    <dataValidation allowBlank="1" showInputMessage="1" showErrorMessage="1" promptTitle="Datum" prompt="Bitte geben Sie hier das Datum an, an dem Sie die entsprechende Antwort oder Entscheidung erhalten haben." sqref="J20" xr:uid="{6AD3379A-53B3-4C81-8F09-5B4AB0E3F9DE}"/>
    <dataValidation allowBlank="1" showInputMessage="1" showErrorMessage="1" promptTitle="Name der antwortenden Person" prompt="Bitte geben Sie an dieser Stelle den Namen der Person ein, die die Antwort wesentlich geprägt hat oder die entsprechende Entscheidung zur Antwort getroffen hat." sqref="I20:I25" xr:uid="{21A7CC7F-CCAB-4F7A-A023-8390343AD0B2}"/>
    <dataValidation allowBlank="1" showInputMessage="1" showErrorMessage="1" promptTitle="Link zur Ablage" prompt="Wenn Sie möchten können Sie an dieser Stelle Angaben zu Ihrer internen Dokumentenablage hinterlegen (z.B. in Form einer URL oder eines Dateipfades). Hier können Sie dann auf tiefergehende Dokumente referenzieren wenn gewünscht." sqref="H20:H25" xr:uid="{5BD7EEA4-6B8B-45C2-8867-60DA4DE9BF10}"/>
    <dataValidation allowBlank="1" showInputMessage="1" showErrorMessage="1" promptTitle="Kurzantwort" prompt="Bitte verfassen Sie Ihre Antwort auf die Frage möglichst kurz und präzise. Bitte verwenden Sie nicht mehr als 2-3 Sätze. Die Antworten sollen Ihnen zur Beschreibung des Beschaffungsvorhabens für Reinigungsleistungen dienen." sqref="G20:G25" xr:uid="{975E7FE7-3442-4702-BF16-E6C545880500}"/>
    <dataValidation type="list" allowBlank="1" showInputMessage="1" showErrorMessage="1" promptTitle="Zufriedenheit mit der Antwort" prompt="Bitte geben Sie an, ob Sie mit der bisherigen Antwort zufrieden sind. Wenn nicht oder nur teils, müssten Sie noch Antworten/ Entscheidungen einfordern (=&quot;ToDo&quot;-Liste)." sqref="K20:K25" xr:uid="{A82E10B6-DBA3-410C-A0F1-87A6AD22C163}">
      <formula1>"zufrieden, teils/teils, nicht zufrieden, keine Antwort,"</formula1>
    </dataValidation>
  </dataValidations>
  <hyperlinks>
    <hyperlink ref="F30" r:id="rId1" xr:uid="{A724A48B-AD60-4CC0-A0DB-D5BAB291B959}"/>
  </hyperlinks>
  <pageMargins left="0.70866141732283472" right="0.70866141732283472" top="0.78740157480314965" bottom="0.78740157480314965" header="0.31496062992125984" footer="0.31496062992125984"/>
  <pageSetup paperSize="9" scale="32" fitToHeight="20" orientation="landscape" r:id="rId2"/>
  <headerFooter>
    <oddFooter>&amp;A&amp;RSeite &amp;P</oddFooter>
  </headerFooter>
  <drawing r:id="rId3"/>
  <legacyDrawing r:id="rId4"/>
  <oleObjects>
    <mc:AlternateContent xmlns:mc="http://schemas.openxmlformats.org/markup-compatibility/2006">
      <mc:Choice Requires="x14">
        <oleObject progId="Visio.Drawing.15" shapeId="13313" r:id="rId5">
          <objectPr defaultSize="0" r:id="rId6">
            <anchor moveWithCells="1">
              <from>
                <xdr:col>5</xdr:col>
                <xdr:colOff>1181100</xdr:colOff>
                <xdr:row>1</xdr:row>
                <xdr:rowOff>38100</xdr:rowOff>
              </from>
              <to>
                <xdr:col>6</xdr:col>
                <xdr:colOff>571500</xdr:colOff>
                <xdr:row>7</xdr:row>
                <xdr:rowOff>101600</xdr:rowOff>
              </to>
            </anchor>
          </objectPr>
        </oleObject>
      </mc:Choice>
      <mc:Fallback>
        <oleObject progId="Visio.Drawing.15" shapeId="13313" r:id="rId5"/>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97A2A-35FE-4839-9267-289866F7A608}">
  <sheetPr codeName="Tabelle16">
    <pageSetUpPr fitToPage="1"/>
  </sheetPr>
  <dimension ref="A6:L51"/>
  <sheetViews>
    <sheetView showGridLines="0" zoomScale="80" zoomScaleNormal="80" workbookViewId="0">
      <selection activeCell="J22" sqref="J22"/>
    </sheetView>
  </sheetViews>
  <sheetFormatPr baseColWidth="10" defaultRowHeight="15"/>
  <cols>
    <col min="1" max="1" width="4.1640625" customWidth="1"/>
    <col min="2" max="2" width="5" customWidth="1"/>
    <col min="3" max="3" width="40.5" customWidth="1"/>
    <col min="4" max="4" width="54" customWidth="1"/>
    <col min="5" max="6" width="21.5" customWidth="1"/>
    <col min="7" max="8" width="69.6640625" customWidth="1"/>
    <col min="9" max="9" width="27.83203125" bestFit="1" customWidth="1"/>
    <col min="10" max="10" width="22" customWidth="1"/>
    <col min="11" max="11" width="40.5" bestFit="1" customWidth="1"/>
    <col min="12" max="12" width="31.83203125" bestFit="1" customWidth="1"/>
  </cols>
  <sheetData>
    <row r="6" spans="2:12">
      <c r="B6" s="37" t="s">
        <v>0</v>
      </c>
    </row>
    <row r="7" spans="2:12">
      <c r="B7" s="1"/>
    </row>
    <row r="8" spans="2:12">
      <c r="B8" s="39" t="s">
        <v>507</v>
      </c>
      <c r="K8" s="17" t="s">
        <v>122</v>
      </c>
    </row>
    <row r="10" spans="2:12">
      <c r="B10" s="17" t="s">
        <v>109</v>
      </c>
      <c r="D10" t="str">
        <f>OperativerEinkäufer_Start_W!C33</f>
        <v>Wenn Sie sich mit der Berücksichtigung von ökologischer und sozialer Nachhaltigkeit befassen, dann fahren Sie hier mit den Aspekten der Nachhaltigkeit fort.</v>
      </c>
      <c r="K10" s="22" t="s">
        <v>121</v>
      </c>
      <c r="L10" s="23" t="s">
        <v>120</v>
      </c>
    </row>
    <row r="11" spans="2:12" ht="16">
      <c r="B11" s="17" t="s">
        <v>110</v>
      </c>
      <c r="D11" t="str">
        <f>OperativerEinkäufer_Start_W!D33</f>
        <v>Berücksichtigung ökologischer und sozialer Nachhaltigkeit</v>
      </c>
      <c r="K11" s="15" t="s">
        <v>116</v>
      </c>
      <c r="L11" s="19">
        <f>COUNTIF($K$19:$K$33,$K$11)</f>
        <v>0</v>
      </c>
    </row>
    <row r="12" spans="2:12" ht="16">
      <c r="B12" s="17"/>
      <c r="K12" s="15" t="s">
        <v>117</v>
      </c>
      <c r="L12" s="19">
        <f>COUNTIF($K$19:$K$33,$K$12)</f>
        <v>0</v>
      </c>
    </row>
    <row r="13" spans="2:12" ht="16">
      <c r="B13" s="17" t="s">
        <v>111</v>
      </c>
      <c r="D13" t="str">
        <f>OperativerEinkäufer_Start_W!$D$24</f>
        <v>Max Mustermann</v>
      </c>
      <c r="K13" s="15" t="s">
        <v>118</v>
      </c>
      <c r="L13" s="19">
        <f>COUNTIF($K$19:$K$33,$K$13)</f>
        <v>0</v>
      </c>
    </row>
    <row r="14" spans="2:12" ht="16">
      <c r="B14" s="17" t="s">
        <v>113</v>
      </c>
      <c r="D14" t="str">
        <f>OperativerEinkäufer_Start_W!$D$25</f>
        <v>Beschaffung, Vergaberecht und Verträge</v>
      </c>
      <c r="K14" s="15" t="s">
        <v>51</v>
      </c>
      <c r="L14" s="19">
        <f>COUNTIF($K$19:$K$33,$K$14)</f>
        <v>14</v>
      </c>
    </row>
    <row r="15" spans="2:12" ht="16">
      <c r="B15" s="17" t="s">
        <v>115</v>
      </c>
      <c r="D15" t="str">
        <f>OperativerEinkäufer_Start_W!$D$26</f>
        <v>max.mustermann@unibw.de</v>
      </c>
      <c r="K15" s="20" t="s">
        <v>119</v>
      </c>
      <c r="L15" s="21">
        <f>SUM(L11:L14)</f>
        <v>14</v>
      </c>
    </row>
    <row r="16" spans="2:12">
      <c r="B16" s="17"/>
    </row>
    <row r="17" spans="2:12" ht="29">
      <c r="B17" s="27" t="s">
        <v>129</v>
      </c>
    </row>
    <row r="19" spans="2:12" ht="16">
      <c r="B19" s="9" t="s">
        <v>34</v>
      </c>
      <c r="C19" s="10" t="s">
        <v>29</v>
      </c>
      <c r="D19" s="10" t="s">
        <v>27</v>
      </c>
      <c r="E19" s="9" t="s">
        <v>10</v>
      </c>
      <c r="F19" s="9" t="s">
        <v>28</v>
      </c>
      <c r="G19" s="9" t="s">
        <v>53</v>
      </c>
      <c r="H19" s="9" t="s">
        <v>48</v>
      </c>
      <c r="I19" s="9" t="s">
        <v>30</v>
      </c>
      <c r="J19" s="9" t="s">
        <v>31</v>
      </c>
      <c r="K19" s="9" t="s">
        <v>50</v>
      </c>
      <c r="L19" s="9" t="s">
        <v>52</v>
      </c>
    </row>
    <row r="20" spans="2:12" ht="64">
      <c r="B20" s="47" t="s">
        <v>278</v>
      </c>
      <c r="C20" s="68" t="s">
        <v>72</v>
      </c>
      <c r="D20" s="29" t="s">
        <v>515</v>
      </c>
      <c r="E20" s="29" t="s">
        <v>187</v>
      </c>
      <c r="F20" s="29" t="s">
        <v>516</v>
      </c>
      <c r="G20" s="6"/>
      <c r="H20" s="6"/>
      <c r="I20" s="6"/>
      <c r="J20" s="12"/>
      <c r="K20" s="15" t="s">
        <v>51</v>
      </c>
      <c r="L20" s="13" t="str">
        <f t="shared" ref="L20:L31" si="0">IF(AND(G20&lt;&gt;"",I20&lt;&gt;"",J20&lt;&gt;""),"JA","NEIN")</f>
        <v>NEIN</v>
      </c>
    </row>
    <row r="21" spans="2:12" ht="64">
      <c r="B21" s="47" t="s">
        <v>279</v>
      </c>
      <c r="C21" s="14" t="s">
        <v>72</v>
      </c>
      <c r="D21" s="29" t="s">
        <v>517</v>
      </c>
      <c r="E21" s="33" t="s">
        <v>187</v>
      </c>
      <c r="F21" s="29" t="s">
        <v>518</v>
      </c>
      <c r="G21" s="6"/>
      <c r="H21" s="6"/>
      <c r="I21" s="6"/>
      <c r="J21" s="12"/>
      <c r="K21" s="15" t="s">
        <v>51</v>
      </c>
      <c r="L21" s="13" t="str">
        <f t="shared" si="0"/>
        <v>NEIN</v>
      </c>
    </row>
    <row r="22" spans="2:12" ht="176">
      <c r="B22" s="47" t="s">
        <v>280</v>
      </c>
      <c r="C22" s="14" t="s">
        <v>72</v>
      </c>
      <c r="D22" s="29" t="s">
        <v>519</v>
      </c>
      <c r="E22" s="29" t="s">
        <v>187</v>
      </c>
      <c r="F22" s="29" t="s">
        <v>1166</v>
      </c>
      <c r="G22" s="6"/>
      <c r="H22" s="6"/>
      <c r="I22" s="6"/>
      <c r="J22" s="12"/>
      <c r="K22" s="15" t="s">
        <v>51</v>
      </c>
      <c r="L22" s="13" t="str">
        <f t="shared" si="0"/>
        <v>NEIN</v>
      </c>
    </row>
    <row r="23" spans="2:12" ht="64">
      <c r="B23" s="47" t="s">
        <v>281</v>
      </c>
      <c r="C23" s="14" t="s">
        <v>72</v>
      </c>
      <c r="D23" s="29" t="s">
        <v>520</v>
      </c>
      <c r="E23" s="29" t="s">
        <v>187</v>
      </c>
      <c r="F23" s="29" t="s">
        <v>189</v>
      </c>
      <c r="G23" s="6"/>
      <c r="H23" s="6"/>
      <c r="I23" s="6"/>
      <c r="J23" s="12"/>
      <c r="K23" s="15" t="s">
        <v>51</v>
      </c>
      <c r="L23" s="13" t="str">
        <f t="shared" si="0"/>
        <v>NEIN</v>
      </c>
    </row>
    <row r="24" spans="2:12" ht="96">
      <c r="B24" s="47" t="s">
        <v>282</v>
      </c>
      <c r="C24" s="14" t="s">
        <v>72</v>
      </c>
      <c r="D24" s="29" t="s">
        <v>521</v>
      </c>
      <c r="E24" s="33" t="s">
        <v>187</v>
      </c>
      <c r="F24" s="29" t="s">
        <v>522</v>
      </c>
      <c r="G24" s="6"/>
      <c r="H24" s="6"/>
      <c r="I24" s="6"/>
      <c r="J24" s="12"/>
      <c r="K24" s="15" t="s">
        <v>51</v>
      </c>
      <c r="L24" s="13" t="str">
        <f t="shared" si="0"/>
        <v>NEIN</v>
      </c>
    </row>
    <row r="25" spans="2:12" ht="64">
      <c r="B25" s="47" t="s">
        <v>283</v>
      </c>
      <c r="C25" s="14" t="s">
        <v>72</v>
      </c>
      <c r="D25" s="29" t="s">
        <v>523</v>
      </c>
      <c r="E25" s="29" t="s">
        <v>187</v>
      </c>
      <c r="F25" s="29" t="s">
        <v>190</v>
      </c>
      <c r="G25" s="6"/>
      <c r="H25" s="6"/>
      <c r="I25" s="6"/>
      <c r="J25" s="12"/>
      <c r="K25" s="15" t="s">
        <v>51</v>
      </c>
      <c r="L25" s="13" t="str">
        <f t="shared" si="0"/>
        <v>NEIN</v>
      </c>
    </row>
    <row r="26" spans="2:12" ht="64">
      <c r="B26" s="47" t="s">
        <v>284</v>
      </c>
      <c r="C26" s="14" t="s">
        <v>72</v>
      </c>
      <c r="D26" s="29" t="s">
        <v>524</v>
      </c>
      <c r="E26" s="13" t="s">
        <v>192</v>
      </c>
      <c r="F26" s="29" t="s">
        <v>525</v>
      </c>
      <c r="G26" s="6"/>
      <c r="H26" s="6"/>
      <c r="I26" s="6"/>
      <c r="J26" s="12"/>
      <c r="K26" s="15" t="s">
        <v>51</v>
      </c>
      <c r="L26" s="13" t="str">
        <f t="shared" si="0"/>
        <v>NEIN</v>
      </c>
    </row>
    <row r="27" spans="2:12" ht="96">
      <c r="B27" s="47" t="s">
        <v>285</v>
      </c>
      <c r="C27" s="14" t="s">
        <v>72</v>
      </c>
      <c r="D27" s="29" t="s">
        <v>526</v>
      </c>
      <c r="E27" s="33" t="s">
        <v>193</v>
      </c>
      <c r="F27" s="14" t="s">
        <v>194</v>
      </c>
      <c r="G27" s="6"/>
      <c r="H27" s="6"/>
      <c r="I27" s="6"/>
      <c r="J27" s="12"/>
      <c r="K27" s="15" t="s">
        <v>51</v>
      </c>
      <c r="L27" s="13" t="str">
        <f t="shared" si="0"/>
        <v>NEIN</v>
      </c>
    </row>
    <row r="28" spans="2:12" ht="48">
      <c r="B28" s="47" t="s">
        <v>286</v>
      </c>
      <c r="C28" s="14" t="s">
        <v>72</v>
      </c>
      <c r="D28" s="29" t="s">
        <v>613</v>
      </c>
      <c r="E28" s="33" t="s">
        <v>187</v>
      </c>
      <c r="F28" s="14" t="s">
        <v>614</v>
      </c>
      <c r="G28" s="6"/>
      <c r="H28" s="6"/>
      <c r="I28" s="6"/>
      <c r="J28" s="12"/>
      <c r="K28" s="15" t="s">
        <v>51</v>
      </c>
      <c r="L28" s="13" t="str">
        <f t="shared" si="0"/>
        <v>NEIN</v>
      </c>
    </row>
    <row r="29" spans="2:12" ht="64">
      <c r="B29" s="47" t="s">
        <v>287</v>
      </c>
      <c r="C29" s="14" t="s">
        <v>72</v>
      </c>
      <c r="D29" s="29" t="s">
        <v>80</v>
      </c>
      <c r="E29" s="33" t="s">
        <v>187</v>
      </c>
      <c r="F29" s="29" t="s">
        <v>195</v>
      </c>
      <c r="G29" s="6"/>
      <c r="H29" s="6"/>
      <c r="I29" s="6"/>
      <c r="J29" s="12"/>
      <c r="K29" s="15" t="s">
        <v>51</v>
      </c>
      <c r="L29" s="13" t="str">
        <f t="shared" si="0"/>
        <v>NEIN</v>
      </c>
    </row>
    <row r="30" spans="2:12" ht="48">
      <c r="B30" s="47" t="s">
        <v>288</v>
      </c>
      <c r="C30" s="14" t="s">
        <v>72</v>
      </c>
      <c r="D30" s="29" t="s">
        <v>527</v>
      </c>
      <c r="E30" s="33" t="s">
        <v>187</v>
      </c>
      <c r="F30" s="29" t="s">
        <v>528</v>
      </c>
      <c r="G30" s="6"/>
      <c r="H30" s="6"/>
      <c r="I30" s="6"/>
      <c r="J30" s="12"/>
      <c r="K30" s="15" t="s">
        <v>51</v>
      </c>
      <c r="L30" s="13" t="str">
        <f t="shared" si="0"/>
        <v>NEIN</v>
      </c>
    </row>
    <row r="31" spans="2:12" ht="80">
      <c r="B31" s="47" t="s">
        <v>530</v>
      </c>
      <c r="C31" s="14" t="s">
        <v>72</v>
      </c>
      <c r="D31" s="29" t="s">
        <v>529</v>
      </c>
      <c r="E31" s="29" t="s">
        <v>187</v>
      </c>
      <c r="F31" s="29" t="s">
        <v>196</v>
      </c>
      <c r="G31" s="6"/>
      <c r="H31" s="6"/>
      <c r="I31" s="6"/>
      <c r="J31" s="12"/>
      <c r="K31" s="15" t="s">
        <v>51</v>
      </c>
      <c r="L31" s="13" t="str">
        <f t="shared" si="0"/>
        <v>NEIN</v>
      </c>
    </row>
    <row r="32" spans="2:12" ht="48">
      <c r="B32" s="47" t="s">
        <v>532</v>
      </c>
      <c r="C32" s="14" t="s">
        <v>72</v>
      </c>
      <c r="D32" s="29" t="s">
        <v>531</v>
      </c>
      <c r="E32" s="29" t="s">
        <v>187</v>
      </c>
      <c r="F32" s="14" t="s">
        <v>197</v>
      </c>
      <c r="G32" s="6"/>
      <c r="H32" s="6"/>
      <c r="I32" s="6"/>
      <c r="J32" s="12"/>
      <c r="K32" s="15" t="s">
        <v>51</v>
      </c>
      <c r="L32" s="13" t="str">
        <f t="shared" ref="L32:L33" si="1">IF(AND(G32&lt;&gt;"",I32&lt;&gt;"",J32&lt;&gt;""),"JA","NEIN")</f>
        <v>NEIN</v>
      </c>
    </row>
    <row r="33" spans="1:12" ht="80">
      <c r="B33" s="47" t="s">
        <v>617</v>
      </c>
      <c r="C33" s="14" t="s">
        <v>72</v>
      </c>
      <c r="D33" s="29" t="s">
        <v>533</v>
      </c>
      <c r="E33" s="29" t="s">
        <v>187</v>
      </c>
      <c r="F33" s="29" t="s">
        <v>198</v>
      </c>
      <c r="G33" s="6"/>
      <c r="H33" s="6"/>
      <c r="I33" s="6"/>
      <c r="J33" s="12"/>
      <c r="K33" s="15" t="s">
        <v>51</v>
      </c>
      <c r="L33" s="13" t="str">
        <f t="shared" si="1"/>
        <v>NEIN</v>
      </c>
    </row>
    <row r="35" spans="1:12">
      <c r="B35" s="16" t="s">
        <v>100</v>
      </c>
    </row>
    <row r="37" spans="1:12">
      <c r="B37" s="18" t="s">
        <v>34</v>
      </c>
      <c r="C37" s="18" t="s">
        <v>106</v>
      </c>
      <c r="D37" s="18" t="s">
        <v>107</v>
      </c>
      <c r="E37" s="9" t="s">
        <v>10</v>
      </c>
      <c r="F37" s="18" t="s">
        <v>125</v>
      </c>
    </row>
    <row r="38" spans="1:12" ht="80">
      <c r="A38" s="3"/>
      <c r="B38" s="34" t="s">
        <v>101</v>
      </c>
      <c r="C38" s="35" t="s">
        <v>215</v>
      </c>
      <c r="D38" s="34" t="s">
        <v>224</v>
      </c>
      <c r="E38" s="35" t="s">
        <v>216</v>
      </c>
      <c r="F38" s="36" t="s">
        <v>217</v>
      </c>
    </row>
    <row r="39" spans="1:12" ht="80">
      <c r="A39" s="3"/>
      <c r="B39" s="34" t="s">
        <v>102</v>
      </c>
      <c r="C39" s="35" t="s">
        <v>219</v>
      </c>
      <c r="D39" s="34" t="s">
        <v>225</v>
      </c>
      <c r="E39" s="35" t="s">
        <v>218</v>
      </c>
      <c r="F39" s="36" t="s">
        <v>220</v>
      </c>
    </row>
    <row r="40" spans="1:12" ht="112">
      <c r="A40" s="3"/>
      <c r="B40" s="34" t="s">
        <v>103</v>
      </c>
      <c r="C40" s="35" t="s">
        <v>222</v>
      </c>
      <c r="D40" s="34" t="s">
        <v>226</v>
      </c>
      <c r="E40" s="35" t="s">
        <v>221</v>
      </c>
      <c r="F40" s="36" t="s">
        <v>223</v>
      </c>
    </row>
    <row r="41" spans="1:12" ht="96">
      <c r="A41" s="3"/>
      <c r="B41" s="35" t="s">
        <v>104</v>
      </c>
      <c r="C41" s="35" t="s">
        <v>620</v>
      </c>
      <c r="D41" s="35" t="s">
        <v>654</v>
      </c>
      <c r="E41" s="35" t="s">
        <v>655</v>
      </c>
      <c r="F41" s="162" t="s">
        <v>653</v>
      </c>
    </row>
    <row r="42" spans="1:12" ht="64">
      <c r="A42" s="3"/>
      <c r="B42" s="35" t="s">
        <v>105</v>
      </c>
      <c r="C42" s="35" t="s">
        <v>622</v>
      </c>
      <c r="D42" s="35" t="s">
        <v>656</v>
      </c>
      <c r="E42" s="35" t="s">
        <v>621</v>
      </c>
      <c r="F42" s="162" t="s">
        <v>618</v>
      </c>
    </row>
    <row r="43" spans="1:12" ht="112">
      <c r="B43" s="67" t="s">
        <v>625</v>
      </c>
      <c r="C43" s="67" t="s">
        <v>624</v>
      </c>
      <c r="D43" s="163" t="s">
        <v>657</v>
      </c>
      <c r="E43" s="67" t="s">
        <v>623</v>
      </c>
      <c r="F43" s="162" t="s">
        <v>619</v>
      </c>
    </row>
    <row r="44" spans="1:12" ht="128">
      <c r="B44" s="35" t="s">
        <v>626</v>
      </c>
      <c r="C44" s="156" t="s">
        <v>632</v>
      </c>
      <c r="D44" s="35" t="s">
        <v>658</v>
      </c>
      <c r="E44" s="35" t="s">
        <v>645</v>
      </c>
      <c r="F44" s="36" t="s">
        <v>627</v>
      </c>
    </row>
    <row r="45" spans="1:12" ht="144">
      <c r="B45" s="35" t="s">
        <v>646</v>
      </c>
      <c r="C45" s="35" t="s">
        <v>633</v>
      </c>
      <c r="D45" s="35" t="s">
        <v>660</v>
      </c>
      <c r="E45" s="35" t="s">
        <v>644</v>
      </c>
      <c r="F45" s="36" t="s">
        <v>659</v>
      </c>
    </row>
    <row r="46" spans="1:12" ht="160">
      <c r="B46" s="35" t="s">
        <v>647</v>
      </c>
      <c r="C46" s="35" t="s">
        <v>634</v>
      </c>
      <c r="D46" s="35" t="s">
        <v>661</v>
      </c>
      <c r="E46" s="35" t="s">
        <v>643</v>
      </c>
      <c r="F46" s="36" t="s">
        <v>628</v>
      </c>
    </row>
    <row r="47" spans="1:12" ht="144">
      <c r="B47" s="35" t="s">
        <v>648</v>
      </c>
      <c r="C47" s="35" t="s">
        <v>635</v>
      </c>
      <c r="D47" s="35" t="s">
        <v>663</v>
      </c>
      <c r="E47" s="35" t="s">
        <v>642</v>
      </c>
      <c r="F47" s="36" t="s">
        <v>662</v>
      </c>
    </row>
    <row r="48" spans="1:12" ht="96">
      <c r="B48" s="35" t="s">
        <v>649</v>
      </c>
      <c r="C48" s="35" t="s">
        <v>636</v>
      </c>
      <c r="D48" s="35" t="s">
        <v>664</v>
      </c>
      <c r="E48" s="35" t="s">
        <v>641</v>
      </c>
      <c r="F48" s="36" t="s">
        <v>629</v>
      </c>
    </row>
    <row r="49" spans="2:6" ht="64">
      <c r="B49" s="35" t="s">
        <v>650</v>
      </c>
      <c r="C49" s="35" t="s">
        <v>637</v>
      </c>
      <c r="D49" s="35" t="s">
        <v>665</v>
      </c>
      <c r="E49" s="35" t="s">
        <v>640</v>
      </c>
      <c r="F49" s="36" t="s">
        <v>630</v>
      </c>
    </row>
    <row r="50" spans="2:6" ht="80">
      <c r="B50" s="35" t="s">
        <v>651</v>
      </c>
      <c r="C50" s="35" t="s">
        <v>638</v>
      </c>
      <c r="D50" s="35" t="s">
        <v>666</v>
      </c>
      <c r="E50" s="35" t="s">
        <v>639</v>
      </c>
      <c r="F50" s="36" t="s">
        <v>631</v>
      </c>
    </row>
    <row r="51" spans="2:6" ht="128">
      <c r="B51" s="35" t="s">
        <v>1159</v>
      </c>
      <c r="C51" s="35" t="s">
        <v>1160</v>
      </c>
      <c r="D51" s="35" t="s">
        <v>1161</v>
      </c>
      <c r="E51" s="35" t="s">
        <v>1162</v>
      </c>
      <c r="F51" s="36" t="s">
        <v>1163</v>
      </c>
    </row>
  </sheetData>
  <dataValidations count="5">
    <dataValidation allowBlank="1" showInputMessage="1" showErrorMessage="1" promptTitle="Kurzantwort" prompt="Bitte verfassen Sie Ihre Antwort auf die Frage möglichst kurz und präzise. Bitte verwenden Sie nicht mehr als 2-3 Sätze. Die Antworten sollen Ihnen zur Beschreibung des Beschaffungsvorhabens für Reinigungsleistungen dienen." sqref="G20:G33" xr:uid="{D0079CE5-343D-48FE-BC36-E6AFAC692B3C}"/>
    <dataValidation allowBlank="1" showInputMessage="1" showErrorMessage="1" promptTitle="Link zur Ablage" prompt="Wenn Sie möchten können Sie an dieser Stelle Angaben zu Ihrer internen Dokumentenablage hinterlegen (z.B. in Form einer URL oder eines Dateipfades). Hier können Sie dann auf tiefergehende Dokumente referenzieren wenn gewünscht." sqref="H20:H33" xr:uid="{EC50019D-49B0-45E6-A2D4-A5CED3BCAFDD}"/>
    <dataValidation allowBlank="1" showInputMessage="1" showErrorMessage="1" promptTitle="Name der antwortenden Person" prompt="Bitte geben Sie an dieser Stelle den Namen der Person ein, die die Antwort wesentlich geprägt hat oder die entsprechende Entscheidung zur Antwort getroffen hat." sqref="I20:I33" xr:uid="{73AA26C4-3796-47CB-99B8-85EB0804108C}"/>
    <dataValidation allowBlank="1" showInputMessage="1" showErrorMessage="1" promptTitle="Datum" prompt="Bitte geben Sie hier das Datum an, an dem Sie die entsprechende Antwort oder Entscheidung erhalten haben." sqref="J20:J21" xr:uid="{C0DD8120-1353-4134-B4F6-4764962A5467}"/>
    <dataValidation type="list" allowBlank="1" showInputMessage="1" showErrorMessage="1" promptTitle="Zufriedenheit mit der Antwort" prompt="Bitte geben Sie an, ob Sie mit der bisherigen Antwort zufrieden sind. Wenn nicht oder nur teils, müssten Sie noch Antworten/ Entscheidungen einfordern (=&quot;ToDo&quot;-Liste)." sqref="K20:K33" xr:uid="{F36AAD28-F07D-45DB-BC4B-F76E056CF187}">
      <formula1>"zufrieden, teils/teils, nicht zufrieden, keine Antwort,"</formula1>
    </dataValidation>
  </dataValidations>
  <hyperlinks>
    <hyperlink ref="F38" r:id="rId1" xr:uid="{703516F1-CC49-4FA5-87F4-4311F8C4A205}"/>
    <hyperlink ref="F39" r:id="rId2" xr:uid="{AACB8C4F-F33A-435A-B486-F4D7AAD41B07}"/>
    <hyperlink ref="F40" r:id="rId3" xr:uid="{9E1D0888-FDD8-41C0-BA94-605DFBF79BCB}"/>
    <hyperlink ref="F44" r:id="rId4" xr:uid="{ED3AEA7B-F96E-4774-8F23-513094A9AE3D}"/>
    <hyperlink ref="F46" r:id="rId5" xr:uid="{4032E066-DEED-4562-835C-F74686C2BE30}"/>
    <hyperlink ref="F48" r:id="rId6" xr:uid="{F5E0A4FC-8AF8-47CF-A8B7-2481ED18EC38}"/>
    <hyperlink ref="F49" r:id="rId7" xr:uid="{5A3BE17D-7165-455B-8F5D-1F27168925A0}"/>
    <hyperlink ref="F50" r:id="rId8" xr:uid="{CF560D39-6B7F-428E-97E7-BA7D5A1E6F4E}"/>
    <hyperlink ref="F41" r:id="rId9" xr:uid="{1BAABBDF-E4FE-49CC-8ECF-4E24050C1B23}"/>
    <hyperlink ref="F42" r:id="rId10" xr:uid="{37771243-0CAC-4192-A9AA-03966061E76A}"/>
    <hyperlink ref="F43" r:id="rId11" location="!/" xr:uid="{D5DEA017-2507-4504-9824-CD3B0ED93EA4}"/>
    <hyperlink ref="D43" r:id="rId12" display="https://www.kompass-nachhaltigkeit.de/fileadmin/user_upload/Doks_fuer_Guetezeichen-Finder/2021_Konformitaetspruefung_Guetezeichen_mit__34_Abs_2_VgV.pdf" xr:uid="{D558A9AF-5E2C-4837-913C-9181BEC99964}"/>
    <hyperlink ref="F51" r:id="rId13" xr:uid="{B7121C1D-7FD2-4C04-B7AE-CE763A8BA61B}"/>
  </hyperlinks>
  <pageMargins left="0.70866141732283472" right="0.70866141732283472" top="0.78740157480314965" bottom="0.78740157480314965" header="0.31496062992125984" footer="0.31496062992125984"/>
  <pageSetup paperSize="9" scale="32" fitToHeight="20" orientation="landscape" r:id="rId14"/>
  <headerFooter>
    <oddFooter>&amp;A&amp;RSeite &amp;P</oddFooter>
  </headerFooter>
  <drawing r:id="rId15"/>
  <legacyDrawing r:id="rId16"/>
  <oleObjects>
    <mc:AlternateContent xmlns:mc="http://schemas.openxmlformats.org/markup-compatibility/2006">
      <mc:Choice Requires="x14">
        <oleObject progId="Visio.Drawing.15" shapeId="14337" r:id="rId17">
          <objectPr defaultSize="0" r:id="rId18">
            <anchor moveWithCells="1">
              <from>
                <xdr:col>5</xdr:col>
                <xdr:colOff>1143000</xdr:colOff>
                <xdr:row>0</xdr:row>
                <xdr:rowOff>177800</xdr:rowOff>
              </from>
              <to>
                <xdr:col>6</xdr:col>
                <xdr:colOff>533400</xdr:colOff>
                <xdr:row>7</xdr:row>
                <xdr:rowOff>38100</xdr:rowOff>
              </to>
            </anchor>
          </objectPr>
        </oleObject>
      </mc:Choice>
      <mc:Fallback>
        <oleObject progId="Visio.Drawing.15" shapeId="14337" r:id="rId17"/>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E7724-298A-4B85-B44C-BF63D048A15C}">
  <sheetPr codeName="Tabelle17">
    <pageSetUpPr fitToPage="1"/>
  </sheetPr>
  <dimension ref="B6:L38"/>
  <sheetViews>
    <sheetView showGridLines="0" zoomScale="80" zoomScaleNormal="80" workbookViewId="0">
      <selection activeCell="K20" sqref="K20:K29"/>
    </sheetView>
  </sheetViews>
  <sheetFormatPr baseColWidth="10" defaultRowHeight="15"/>
  <cols>
    <col min="1" max="1" width="4.1640625" customWidth="1"/>
    <col min="2" max="2" width="5" customWidth="1"/>
    <col min="3" max="3" width="40.5" customWidth="1"/>
    <col min="4" max="4" width="54" customWidth="1"/>
    <col min="5" max="5" width="21.5" customWidth="1"/>
    <col min="6" max="6" width="30.33203125" customWidth="1"/>
    <col min="7" max="8" width="69.6640625" customWidth="1"/>
    <col min="9" max="9" width="27.83203125" bestFit="1" customWidth="1"/>
    <col min="10" max="10" width="22" customWidth="1"/>
    <col min="11" max="11" width="40.5" bestFit="1" customWidth="1"/>
    <col min="12" max="12" width="31.83203125" bestFit="1" customWidth="1"/>
  </cols>
  <sheetData>
    <row r="6" spans="2:12">
      <c r="B6" s="37" t="s">
        <v>0</v>
      </c>
    </row>
    <row r="7" spans="2:12">
      <c r="B7" s="1"/>
    </row>
    <row r="8" spans="2:12">
      <c r="B8" s="39" t="s">
        <v>507</v>
      </c>
      <c r="K8" s="17" t="s">
        <v>122</v>
      </c>
    </row>
    <row r="10" spans="2:12">
      <c r="B10" s="17" t="s">
        <v>109</v>
      </c>
      <c r="D10" t="str">
        <f>OperativerEinkäufer_Start_W!C34</f>
        <v>Wenn Sie sich mit der Entwicklung von Beschaffungsalternativen befassen, dann fahren Sie hier mit der Alternativenentwicklung und -bewertung fort.</v>
      </c>
      <c r="K10" s="22" t="s">
        <v>121</v>
      </c>
      <c r="L10" s="23" t="s">
        <v>120</v>
      </c>
    </row>
    <row r="11" spans="2:12" ht="16">
      <c r="B11" s="17" t="s">
        <v>110</v>
      </c>
      <c r="D11" t="str">
        <f>OperativerEinkäufer_Start_W!D34</f>
        <v>Bedarfsstrukturierung, Markterkundung und Entwicklung von Beschaffungsalternativen (Varianten), Bewertung der Beschaffungsalternativen</v>
      </c>
      <c r="K11" s="15" t="s">
        <v>116</v>
      </c>
      <c r="L11" s="19">
        <f>COUNTIF($K$19:$K$29,$K$11)</f>
        <v>0</v>
      </c>
    </row>
    <row r="12" spans="2:12" ht="16">
      <c r="B12" s="17"/>
      <c r="K12" s="15" t="s">
        <v>117</v>
      </c>
      <c r="L12" s="19">
        <f>COUNTIF($K$19:$K$29,$K$12)</f>
        <v>0</v>
      </c>
    </row>
    <row r="13" spans="2:12" ht="16">
      <c r="B13" s="17" t="s">
        <v>111</v>
      </c>
      <c r="D13" t="str">
        <f>OperativerEinkäufer_Start_W!$D$24</f>
        <v>Max Mustermann</v>
      </c>
      <c r="K13" s="15" t="s">
        <v>118</v>
      </c>
      <c r="L13" s="19">
        <f>COUNTIF($K$19:$K$29,$K$13)</f>
        <v>0</v>
      </c>
    </row>
    <row r="14" spans="2:12" ht="16">
      <c r="B14" s="17" t="s">
        <v>113</v>
      </c>
      <c r="D14" t="str">
        <f>OperativerEinkäufer_Start_W!$D$25</f>
        <v>Beschaffung, Vergaberecht und Verträge</v>
      </c>
      <c r="K14" s="15" t="s">
        <v>51</v>
      </c>
      <c r="L14" s="19">
        <f>COUNTIF($K$19:$K$29,$K$14)</f>
        <v>10</v>
      </c>
    </row>
    <row r="15" spans="2:12" ht="16">
      <c r="B15" s="17" t="s">
        <v>115</v>
      </c>
      <c r="D15" t="str">
        <f>OperativerEinkäufer_Start_W!$D$26</f>
        <v>max.mustermann@unibw.de</v>
      </c>
      <c r="K15" s="20" t="s">
        <v>119</v>
      </c>
      <c r="L15" s="21">
        <f>SUM(L11:L14)</f>
        <v>10</v>
      </c>
    </row>
    <row r="16" spans="2:12">
      <c r="B16" s="17"/>
    </row>
    <row r="17" spans="2:12" ht="29">
      <c r="B17" s="27" t="s">
        <v>133</v>
      </c>
    </row>
    <row r="19" spans="2:12" ht="16">
      <c r="B19" s="9" t="s">
        <v>34</v>
      </c>
      <c r="C19" s="10" t="s">
        <v>29</v>
      </c>
      <c r="D19" s="10" t="s">
        <v>27</v>
      </c>
      <c r="E19" s="9" t="s">
        <v>10</v>
      </c>
      <c r="F19" s="9" t="s">
        <v>28</v>
      </c>
      <c r="G19" s="9" t="s">
        <v>53</v>
      </c>
      <c r="H19" s="9" t="s">
        <v>48</v>
      </c>
      <c r="I19" s="9" t="s">
        <v>30</v>
      </c>
      <c r="J19" s="9" t="s">
        <v>31</v>
      </c>
      <c r="K19" s="9" t="s">
        <v>50</v>
      </c>
      <c r="L19" s="9" t="s">
        <v>52</v>
      </c>
    </row>
    <row r="20" spans="2:12" ht="80">
      <c r="B20" s="47" t="s">
        <v>289</v>
      </c>
      <c r="C20" s="14" t="s">
        <v>135</v>
      </c>
      <c r="D20" s="68" t="s">
        <v>534</v>
      </c>
      <c r="E20" s="14" t="s">
        <v>156</v>
      </c>
      <c r="F20" s="14" t="s">
        <v>201</v>
      </c>
      <c r="G20" s="6"/>
      <c r="H20" s="6"/>
      <c r="I20" s="6"/>
      <c r="J20" s="12"/>
      <c r="K20" s="15" t="s">
        <v>51</v>
      </c>
      <c r="L20" s="13" t="str">
        <f t="shared" ref="L20:L29" si="0">IF(AND(G20&lt;&gt;"",I20&lt;&gt;"",J20&lt;&gt;""),"JA","NEIN")</f>
        <v>NEIN</v>
      </c>
    </row>
    <row r="21" spans="2:12" ht="64">
      <c r="B21" s="47" t="s">
        <v>290</v>
      </c>
      <c r="C21" s="14" t="s">
        <v>135</v>
      </c>
      <c r="D21" s="14" t="s">
        <v>535</v>
      </c>
      <c r="E21" s="14" t="s">
        <v>156</v>
      </c>
      <c r="F21" s="14" t="s">
        <v>201</v>
      </c>
      <c r="G21" s="6"/>
      <c r="H21" s="6"/>
      <c r="I21" s="6"/>
      <c r="J21" s="12"/>
      <c r="K21" s="15" t="s">
        <v>51</v>
      </c>
      <c r="L21" s="13" t="str">
        <f t="shared" si="0"/>
        <v>NEIN</v>
      </c>
    </row>
    <row r="22" spans="2:12" ht="48">
      <c r="B22" s="47" t="s">
        <v>291</v>
      </c>
      <c r="C22" s="14" t="s">
        <v>135</v>
      </c>
      <c r="D22" s="14" t="s">
        <v>536</v>
      </c>
      <c r="E22" s="14" t="s">
        <v>187</v>
      </c>
      <c r="F22" s="29" t="s">
        <v>200</v>
      </c>
      <c r="G22" s="6"/>
      <c r="H22" s="6"/>
      <c r="I22" s="6"/>
      <c r="J22" s="12"/>
      <c r="K22" s="15" t="s">
        <v>51</v>
      </c>
      <c r="L22" s="13" t="str">
        <f t="shared" ref="L22:L24" si="1">IF(AND(G22&lt;&gt;"",I22&lt;&gt;"",J22&lt;&gt;""),"JA","NEIN")</f>
        <v>NEIN</v>
      </c>
    </row>
    <row r="23" spans="2:12" ht="32">
      <c r="B23" s="47" t="s">
        <v>292</v>
      </c>
      <c r="C23" s="14" t="s">
        <v>135</v>
      </c>
      <c r="D23" s="14" t="s">
        <v>537</v>
      </c>
      <c r="E23" s="14" t="s">
        <v>227</v>
      </c>
      <c r="F23" s="14" t="s">
        <v>205</v>
      </c>
      <c r="G23" s="6"/>
      <c r="H23" s="6"/>
      <c r="I23" s="6"/>
      <c r="J23" s="12"/>
      <c r="K23" s="15" t="s">
        <v>51</v>
      </c>
      <c r="L23" s="13" t="str">
        <f t="shared" si="1"/>
        <v>NEIN</v>
      </c>
    </row>
    <row r="24" spans="2:12" ht="48">
      <c r="B24" s="47" t="s">
        <v>293</v>
      </c>
      <c r="C24" s="14" t="s">
        <v>135</v>
      </c>
      <c r="D24" s="14" t="s">
        <v>538</v>
      </c>
      <c r="E24" s="13" t="s">
        <v>187</v>
      </c>
      <c r="F24" s="29" t="s">
        <v>189</v>
      </c>
      <c r="G24" s="6"/>
      <c r="H24" s="6"/>
      <c r="I24" s="6"/>
      <c r="J24" s="12"/>
      <c r="K24" s="15" t="s">
        <v>51</v>
      </c>
      <c r="L24" s="13" t="str">
        <f t="shared" si="1"/>
        <v>NEIN</v>
      </c>
    </row>
    <row r="25" spans="2:12" ht="32">
      <c r="B25" s="47" t="s">
        <v>294</v>
      </c>
      <c r="C25" s="14" t="s">
        <v>135</v>
      </c>
      <c r="D25" s="14" t="s">
        <v>539</v>
      </c>
      <c r="E25" s="13" t="s">
        <v>187</v>
      </c>
      <c r="F25" s="29" t="s">
        <v>206</v>
      </c>
      <c r="G25" s="6"/>
      <c r="H25" s="6"/>
      <c r="I25" s="6"/>
      <c r="J25" s="12"/>
      <c r="K25" s="15" t="s">
        <v>51</v>
      </c>
      <c r="L25" s="13" t="str">
        <f t="shared" si="0"/>
        <v>NEIN</v>
      </c>
    </row>
    <row r="26" spans="2:12" ht="32">
      <c r="B26" s="47" t="s">
        <v>295</v>
      </c>
      <c r="C26" s="14" t="s">
        <v>135</v>
      </c>
      <c r="D26" s="14" t="s">
        <v>540</v>
      </c>
      <c r="E26" s="13" t="s">
        <v>187</v>
      </c>
      <c r="F26" s="29" t="s">
        <v>199</v>
      </c>
      <c r="G26" s="6"/>
      <c r="H26" s="6"/>
      <c r="I26" s="6"/>
      <c r="J26" s="12"/>
      <c r="K26" s="15" t="s">
        <v>51</v>
      </c>
      <c r="L26" s="13" t="str">
        <f t="shared" si="0"/>
        <v>NEIN</v>
      </c>
    </row>
    <row r="27" spans="2:12" ht="32">
      <c r="B27" s="47" t="s">
        <v>296</v>
      </c>
      <c r="C27" s="14" t="s">
        <v>135</v>
      </c>
      <c r="D27" s="14" t="s">
        <v>541</v>
      </c>
      <c r="E27" s="13" t="s">
        <v>192</v>
      </c>
      <c r="F27" s="29" t="s">
        <v>207</v>
      </c>
      <c r="G27" s="6"/>
      <c r="H27" s="6"/>
      <c r="I27" s="6"/>
      <c r="J27" s="12"/>
      <c r="K27" s="15" t="s">
        <v>51</v>
      </c>
      <c r="L27" s="13" t="str">
        <f t="shared" si="0"/>
        <v>NEIN</v>
      </c>
    </row>
    <row r="28" spans="2:12" ht="48">
      <c r="B28" s="47" t="s">
        <v>297</v>
      </c>
      <c r="C28" s="14" t="s">
        <v>135</v>
      </c>
      <c r="D28" s="14" t="s">
        <v>542</v>
      </c>
      <c r="E28" s="13" t="s">
        <v>187</v>
      </c>
      <c r="F28" s="29" t="s">
        <v>208</v>
      </c>
      <c r="G28" s="6"/>
      <c r="H28" s="6"/>
      <c r="I28" s="6"/>
      <c r="J28" s="12"/>
      <c r="K28" s="15" t="s">
        <v>51</v>
      </c>
      <c r="L28" s="13" t="str">
        <f t="shared" si="0"/>
        <v>NEIN</v>
      </c>
    </row>
    <row r="29" spans="2:12" ht="32">
      <c r="B29" s="47" t="s">
        <v>298</v>
      </c>
      <c r="C29" s="14" t="s">
        <v>135</v>
      </c>
      <c r="D29" s="14" t="s">
        <v>543</v>
      </c>
      <c r="E29" s="13" t="s">
        <v>187</v>
      </c>
      <c r="F29" s="29" t="s">
        <v>209</v>
      </c>
      <c r="G29" s="6"/>
      <c r="H29" s="6"/>
      <c r="I29" s="6"/>
      <c r="J29" s="12"/>
      <c r="K29" s="15" t="s">
        <v>51</v>
      </c>
      <c r="L29" s="13" t="str">
        <f t="shared" si="0"/>
        <v>NEIN</v>
      </c>
    </row>
    <row r="31" spans="2:12">
      <c r="B31" s="16" t="s">
        <v>100</v>
      </c>
    </row>
    <row r="33" spans="2:6">
      <c r="B33" s="18" t="s">
        <v>34</v>
      </c>
      <c r="C33" s="18" t="s">
        <v>106</v>
      </c>
      <c r="D33" s="18" t="s">
        <v>107</v>
      </c>
      <c r="E33" s="9" t="s">
        <v>10</v>
      </c>
      <c r="F33" s="18" t="s">
        <v>125</v>
      </c>
    </row>
    <row r="34" spans="2:6" ht="64">
      <c r="B34" s="19" t="s">
        <v>101</v>
      </c>
      <c r="C34" s="35" t="s">
        <v>215</v>
      </c>
      <c r="D34" s="34" t="s">
        <v>224</v>
      </c>
      <c r="E34" s="35" t="s">
        <v>216</v>
      </c>
      <c r="F34" s="36" t="s">
        <v>217</v>
      </c>
    </row>
    <row r="35" spans="2:6" ht="80">
      <c r="B35" s="19" t="s">
        <v>102</v>
      </c>
      <c r="C35" s="35" t="s">
        <v>219</v>
      </c>
      <c r="D35" s="34" t="s">
        <v>225</v>
      </c>
      <c r="E35" s="35" t="s">
        <v>218</v>
      </c>
      <c r="F35" s="36" t="s">
        <v>220</v>
      </c>
    </row>
    <row r="36" spans="2:6" ht="112">
      <c r="B36" s="19" t="s">
        <v>103</v>
      </c>
      <c r="C36" s="35" t="s">
        <v>222</v>
      </c>
      <c r="D36" s="34" t="s">
        <v>226</v>
      </c>
      <c r="E36" s="35" t="s">
        <v>221</v>
      </c>
      <c r="F36" s="36" t="s">
        <v>223</v>
      </c>
    </row>
    <row r="37" spans="2:6" ht="48">
      <c r="B37" s="19" t="s">
        <v>104</v>
      </c>
      <c r="C37" s="19" t="s">
        <v>156</v>
      </c>
      <c r="D37" s="34" t="s">
        <v>212</v>
      </c>
      <c r="E37" s="19" t="s">
        <v>211</v>
      </c>
      <c r="F37" s="165" t="s">
        <v>1164</v>
      </c>
    </row>
    <row r="38" spans="2:6">
      <c r="B38" s="94"/>
      <c r="C38" s="94"/>
      <c r="D38" s="94"/>
      <c r="E38" s="94"/>
      <c r="F38" s="170"/>
    </row>
  </sheetData>
  <dataValidations count="4">
    <dataValidation allowBlank="1" showInputMessage="1" showErrorMessage="1" promptTitle="Name der antwortenden Person" prompt="Bitte geben Sie an dieser Stelle den Namen der Person ein, die die Antwort wesentlich geprägt hat oder die entsprechende Entscheidung zur Antwort getroffen hat." sqref="I20:I29" xr:uid="{342C0424-A97A-4CE6-95DD-CD56D4B8C4C1}"/>
    <dataValidation allowBlank="1" showInputMessage="1" showErrorMessage="1" promptTitle="Link zur Ablage" prompt="Wenn Sie möchten können Sie an dieser Stelle Angaben zu Ihrer internen Dokumentenablage hinterlegen (z.B. in Form einer URL oder eines Dateipfades). Hier können Sie dann auf tiefergehende Dokumente referenzieren wenn gewünscht." sqref="H20:H29" xr:uid="{4565F82F-4D94-4E8A-A49E-5E87DEA3667C}"/>
    <dataValidation allowBlank="1" showInputMessage="1" showErrorMessage="1" promptTitle="Kurzantwort" prompt="Bitte verfassen Sie Ihre Antwort auf die Frage möglichst kurz und präzise. Bitte verwenden Sie nicht mehr als 2-3 Sätze. Die Antworten sollen Ihnen zur Beschreibung des Beschaffungsvorhabens für Reinigungsleistungen dienen." sqref="G20:G29" xr:uid="{6C300A70-792D-448A-BA18-ACCBE6823476}"/>
    <dataValidation type="list" allowBlank="1" showInputMessage="1" showErrorMessage="1" promptTitle="Zufriedenheit mit der Antwort" prompt="Bitte geben Sie an, ob Sie mit der bisherigen Antwort zufrieden sind. Wenn nicht oder nur teils, müssten Sie noch Antworten/ Entscheidungen einfordern (=&quot;ToDo&quot;-Liste)." sqref="K20:K29" xr:uid="{55CD0255-8BAA-4F78-87A4-B8ADCD344997}">
      <formula1>"zufrieden, teils/teils, nicht zufrieden, keine Antwort,"</formula1>
    </dataValidation>
  </dataValidations>
  <hyperlinks>
    <hyperlink ref="F34" r:id="rId1" xr:uid="{B98285A4-A2E5-49FE-B7C6-779F266BC51F}"/>
    <hyperlink ref="F35" r:id="rId2" xr:uid="{6832E008-3DED-41EC-BA4A-744BB3B252DD}"/>
    <hyperlink ref="F36" r:id="rId3" xr:uid="{17BAB754-3EE3-4173-A587-9F3CC641CE02}"/>
    <hyperlink ref="F37" r:id="rId4" xr:uid="{3327EE7A-8A93-41E8-B4DA-D51F2B3A37D0}"/>
  </hyperlinks>
  <pageMargins left="0.70866141732283472" right="0.70866141732283472" top="0.78740157480314965" bottom="0.78740157480314965" header="0.31496062992125984" footer="0.31496062992125984"/>
  <pageSetup paperSize="9" scale="32" fitToHeight="20" orientation="landscape" r:id="rId5"/>
  <headerFooter>
    <oddFooter>&amp;A&amp;RSeite &amp;P</oddFooter>
  </headerFooter>
  <drawing r:id="rId6"/>
  <legacyDrawing r:id="rId7"/>
  <oleObjects>
    <mc:AlternateContent xmlns:mc="http://schemas.openxmlformats.org/markup-compatibility/2006">
      <mc:Choice Requires="x14">
        <oleObject progId="Visio.Drawing.15" shapeId="15361" r:id="rId8">
          <objectPr defaultSize="0" r:id="rId9">
            <anchor moveWithCells="1">
              <from>
                <xdr:col>5</xdr:col>
                <xdr:colOff>1308100</xdr:colOff>
                <xdr:row>0</xdr:row>
                <xdr:rowOff>165100</xdr:rowOff>
              </from>
              <to>
                <xdr:col>6</xdr:col>
                <xdr:colOff>114300</xdr:colOff>
                <xdr:row>7</xdr:row>
                <xdr:rowOff>38100</xdr:rowOff>
              </to>
            </anchor>
          </objectPr>
        </oleObject>
      </mc:Choice>
      <mc:Fallback>
        <oleObject progId="Visio.Drawing.15" shapeId="15361" r:id="rId8"/>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57196-45E2-4FCA-A24D-937505821946}">
  <sheetPr codeName="Tabelle18">
    <pageSetUpPr fitToPage="1"/>
  </sheetPr>
  <dimension ref="B6:L41"/>
  <sheetViews>
    <sheetView showGridLines="0" zoomScale="80" zoomScaleNormal="80" workbookViewId="0">
      <selection activeCell="K32" sqref="K20:K32"/>
    </sheetView>
  </sheetViews>
  <sheetFormatPr baseColWidth="10" defaultRowHeight="15"/>
  <cols>
    <col min="1" max="1" width="4.1640625" customWidth="1"/>
    <col min="2" max="2" width="5.5" customWidth="1"/>
    <col min="3" max="3" width="40.5" customWidth="1"/>
    <col min="4" max="4" width="54" customWidth="1"/>
    <col min="5" max="6" width="21.5" customWidth="1"/>
    <col min="7" max="8" width="69.6640625" customWidth="1"/>
    <col min="9" max="9" width="27.83203125" bestFit="1" customWidth="1"/>
    <col min="10" max="10" width="22" customWidth="1"/>
    <col min="11" max="11" width="40.5" bestFit="1" customWidth="1"/>
    <col min="12" max="12" width="31.83203125" bestFit="1" customWidth="1"/>
  </cols>
  <sheetData>
    <row r="6" spans="2:12">
      <c r="B6" s="37" t="s">
        <v>0</v>
      </c>
    </row>
    <row r="7" spans="2:12">
      <c r="B7" s="1"/>
    </row>
    <row r="8" spans="2:12">
      <c r="B8" s="60" t="s">
        <v>507</v>
      </c>
      <c r="K8" s="17" t="s">
        <v>122</v>
      </c>
    </row>
    <row r="10" spans="2:12">
      <c r="B10" s="17" t="s">
        <v>109</v>
      </c>
      <c r="D10" t="str">
        <f>OperativerEinkäufer_Start_W!C35</f>
        <v>Wenn Sie sich mit der Vorbereitung des Vergabeverfahrens, also mit der Vorbereitung der Ausschreibung befassen, dann können Sie hier fortfahren.</v>
      </c>
      <c r="K10" s="22" t="s">
        <v>121</v>
      </c>
      <c r="L10" s="23" t="s">
        <v>120</v>
      </c>
    </row>
    <row r="11" spans="2:12" ht="16">
      <c r="B11" s="17" t="s">
        <v>110</v>
      </c>
      <c r="D11" t="str">
        <f>OperativerEinkäufer_Start_W!D35</f>
        <v>Losbildung, Wahl der Verfahrensart mit Zeitplanung, Erstellung der Vergabeunterlagen und Entscheidung zur Durchführung</v>
      </c>
      <c r="K11" s="15" t="s">
        <v>116</v>
      </c>
      <c r="L11" s="19">
        <f>COUNTIF($K$19:$K$32,$K$11)</f>
        <v>0</v>
      </c>
    </row>
    <row r="12" spans="2:12" ht="16">
      <c r="B12" s="17"/>
      <c r="K12" s="15" t="s">
        <v>117</v>
      </c>
      <c r="L12" s="19">
        <f>COUNTIF($K$19:$K$32,$K$12)</f>
        <v>0</v>
      </c>
    </row>
    <row r="13" spans="2:12" ht="16">
      <c r="B13" s="17" t="s">
        <v>111</v>
      </c>
      <c r="D13" t="str">
        <f>OperativerEinkäufer_Start_W!$D$24</f>
        <v>Max Mustermann</v>
      </c>
      <c r="K13" s="15" t="s">
        <v>118</v>
      </c>
      <c r="L13" s="19">
        <f>COUNTIF($K$19:$K$32,$K$13)</f>
        <v>0</v>
      </c>
    </row>
    <row r="14" spans="2:12" ht="16">
      <c r="B14" s="17" t="s">
        <v>113</v>
      </c>
      <c r="D14" t="str">
        <f>OperativerEinkäufer_Start_W!$D$25</f>
        <v>Beschaffung, Vergaberecht und Verträge</v>
      </c>
      <c r="K14" s="15" t="s">
        <v>51</v>
      </c>
      <c r="L14" s="19">
        <f>COUNTIF($K$19:$K$32,$K$14)</f>
        <v>13</v>
      </c>
    </row>
    <row r="15" spans="2:12" ht="16">
      <c r="B15" s="17" t="s">
        <v>115</v>
      </c>
      <c r="D15" t="str">
        <f>OperativerEinkäufer_Start_W!$D$26</f>
        <v>max.mustermann@unibw.de</v>
      </c>
      <c r="K15" s="20" t="s">
        <v>119</v>
      </c>
      <c r="L15" s="21">
        <f>SUM(L11:L14)</f>
        <v>13</v>
      </c>
    </row>
    <row r="16" spans="2:12">
      <c r="B16" s="17"/>
    </row>
    <row r="17" spans="2:12" ht="29">
      <c r="B17" s="27" t="s">
        <v>343</v>
      </c>
    </row>
    <row r="19" spans="2:12" ht="16">
      <c r="B19" s="9" t="s">
        <v>34</v>
      </c>
      <c r="C19" s="10" t="s">
        <v>29</v>
      </c>
      <c r="D19" s="10" t="s">
        <v>27</v>
      </c>
      <c r="E19" s="9" t="s">
        <v>10</v>
      </c>
      <c r="F19" s="9" t="s">
        <v>28</v>
      </c>
      <c r="G19" s="9" t="s">
        <v>53</v>
      </c>
      <c r="H19" s="9" t="s">
        <v>48</v>
      </c>
      <c r="I19" s="9" t="s">
        <v>30</v>
      </c>
      <c r="J19" s="9" t="s">
        <v>31</v>
      </c>
      <c r="K19" s="9" t="s">
        <v>50</v>
      </c>
      <c r="L19" s="9" t="s">
        <v>52</v>
      </c>
    </row>
    <row r="20" spans="2:12" ht="80">
      <c r="B20" s="47" t="s">
        <v>307</v>
      </c>
      <c r="C20" s="14" t="s">
        <v>348</v>
      </c>
      <c r="D20" s="14" t="s">
        <v>547</v>
      </c>
      <c r="E20" s="13" t="s">
        <v>548</v>
      </c>
      <c r="F20" s="14" t="s">
        <v>549</v>
      </c>
      <c r="G20" s="6"/>
      <c r="H20" s="6"/>
      <c r="I20" s="6"/>
      <c r="J20" s="12"/>
      <c r="K20" s="15" t="s">
        <v>51</v>
      </c>
      <c r="L20" s="13" t="str">
        <f t="shared" ref="L20:L32" si="0">IF(AND(G20&lt;&gt;"",I20&lt;&gt;"",J20&lt;&gt;""),"JA","NEIN")</f>
        <v>NEIN</v>
      </c>
    </row>
    <row r="21" spans="2:12" ht="32">
      <c r="B21" s="47" t="s">
        <v>308</v>
      </c>
      <c r="C21" s="14" t="s">
        <v>348</v>
      </c>
      <c r="D21" s="14" t="s">
        <v>550</v>
      </c>
      <c r="E21" s="13" t="s">
        <v>548</v>
      </c>
      <c r="F21" s="14" t="s">
        <v>551</v>
      </c>
      <c r="G21" s="6"/>
      <c r="H21" s="6"/>
      <c r="I21" s="6"/>
      <c r="J21" s="12"/>
      <c r="K21" s="15" t="s">
        <v>51</v>
      </c>
      <c r="L21" s="13" t="str">
        <f t="shared" si="0"/>
        <v>NEIN</v>
      </c>
    </row>
    <row r="22" spans="2:12" ht="32">
      <c r="B22" s="47" t="s">
        <v>309</v>
      </c>
      <c r="C22" s="14" t="s">
        <v>348</v>
      </c>
      <c r="D22" s="14" t="s">
        <v>552</v>
      </c>
      <c r="E22" s="13" t="s">
        <v>548</v>
      </c>
      <c r="F22" s="14" t="s">
        <v>553</v>
      </c>
      <c r="G22" s="6"/>
      <c r="H22" s="6"/>
      <c r="I22" s="6"/>
      <c r="J22" s="12"/>
      <c r="K22" s="15" t="s">
        <v>51</v>
      </c>
      <c r="L22" s="13" t="str">
        <f t="shared" si="0"/>
        <v>NEIN</v>
      </c>
    </row>
    <row r="23" spans="2:12" ht="48">
      <c r="B23" s="47" t="s">
        <v>310</v>
      </c>
      <c r="C23" s="14" t="s">
        <v>348</v>
      </c>
      <c r="D23" s="14" t="s">
        <v>554</v>
      </c>
      <c r="E23" s="13" t="s">
        <v>548</v>
      </c>
      <c r="F23" s="14" t="s">
        <v>555</v>
      </c>
      <c r="G23" s="6"/>
      <c r="H23" s="6"/>
      <c r="I23" s="6"/>
      <c r="J23" s="12"/>
      <c r="K23" s="15" t="s">
        <v>51</v>
      </c>
      <c r="L23" s="13" t="str">
        <f t="shared" si="0"/>
        <v>NEIN</v>
      </c>
    </row>
    <row r="24" spans="2:12" ht="48">
      <c r="B24" s="47" t="s">
        <v>311</v>
      </c>
      <c r="C24" s="14" t="s">
        <v>348</v>
      </c>
      <c r="D24" s="14" t="s">
        <v>556</v>
      </c>
      <c r="E24" s="13" t="s">
        <v>548</v>
      </c>
      <c r="F24" s="14" t="s">
        <v>557</v>
      </c>
      <c r="G24" s="6"/>
      <c r="H24" s="6"/>
      <c r="I24" s="6"/>
      <c r="J24" s="12"/>
      <c r="K24" s="15" t="s">
        <v>51</v>
      </c>
      <c r="L24" s="13" t="str">
        <f t="shared" si="0"/>
        <v>NEIN</v>
      </c>
    </row>
    <row r="25" spans="2:12" ht="48">
      <c r="B25" s="47" t="s">
        <v>312</v>
      </c>
      <c r="C25" s="14" t="s">
        <v>348</v>
      </c>
      <c r="D25" s="14" t="s">
        <v>558</v>
      </c>
      <c r="E25" s="13" t="s">
        <v>548</v>
      </c>
      <c r="F25" s="14" t="s">
        <v>559</v>
      </c>
      <c r="G25" s="6"/>
      <c r="H25" s="6"/>
      <c r="I25" s="6"/>
      <c r="J25" s="12"/>
      <c r="K25" s="15" t="s">
        <v>51</v>
      </c>
      <c r="L25" s="13" t="str">
        <f t="shared" si="0"/>
        <v>NEIN</v>
      </c>
    </row>
    <row r="26" spans="2:12" ht="48">
      <c r="B26" s="47" t="s">
        <v>313</v>
      </c>
      <c r="C26" s="14" t="s">
        <v>348</v>
      </c>
      <c r="D26" s="14" t="s">
        <v>560</v>
      </c>
      <c r="E26" s="13" t="s">
        <v>548</v>
      </c>
      <c r="F26" s="14" t="s">
        <v>561</v>
      </c>
      <c r="G26" s="6"/>
      <c r="H26" s="6"/>
      <c r="I26" s="6"/>
      <c r="J26" s="12"/>
      <c r="K26" s="15" t="s">
        <v>51</v>
      </c>
      <c r="L26" s="13" t="str">
        <f t="shared" si="0"/>
        <v>NEIN</v>
      </c>
    </row>
    <row r="27" spans="2:12" ht="48">
      <c r="B27" s="47" t="s">
        <v>314</v>
      </c>
      <c r="C27" s="14" t="s">
        <v>348</v>
      </c>
      <c r="D27" s="14" t="s">
        <v>562</v>
      </c>
      <c r="E27" s="13" t="s">
        <v>548</v>
      </c>
      <c r="F27" s="14" t="s">
        <v>561</v>
      </c>
      <c r="G27" s="6"/>
      <c r="H27" s="6"/>
      <c r="I27" s="6"/>
      <c r="J27" s="12"/>
      <c r="K27" s="15" t="s">
        <v>51</v>
      </c>
      <c r="L27" s="13" t="str">
        <f t="shared" si="0"/>
        <v>NEIN</v>
      </c>
    </row>
    <row r="28" spans="2:12" ht="32">
      <c r="B28" s="47" t="s">
        <v>315</v>
      </c>
      <c r="C28" s="14" t="s">
        <v>348</v>
      </c>
      <c r="D28" s="14" t="s">
        <v>563</v>
      </c>
      <c r="E28" s="13" t="s">
        <v>548</v>
      </c>
      <c r="F28" s="14" t="s">
        <v>564</v>
      </c>
      <c r="G28" s="6"/>
      <c r="H28" s="6"/>
      <c r="I28" s="6"/>
      <c r="J28" s="12"/>
      <c r="K28" s="15" t="s">
        <v>51</v>
      </c>
      <c r="L28" s="13" t="str">
        <f t="shared" si="0"/>
        <v>NEIN</v>
      </c>
    </row>
    <row r="29" spans="2:12" ht="48">
      <c r="B29" s="47" t="s">
        <v>316</v>
      </c>
      <c r="C29" s="14" t="s">
        <v>348</v>
      </c>
      <c r="D29" s="14" t="s">
        <v>565</v>
      </c>
      <c r="E29" s="13" t="s">
        <v>548</v>
      </c>
      <c r="F29" s="14" t="s">
        <v>566</v>
      </c>
      <c r="G29" s="6"/>
      <c r="H29" s="6"/>
      <c r="I29" s="6"/>
      <c r="J29" s="12"/>
      <c r="K29" s="15" t="s">
        <v>51</v>
      </c>
      <c r="L29" s="13" t="str">
        <f t="shared" si="0"/>
        <v>NEIN</v>
      </c>
    </row>
    <row r="30" spans="2:12" ht="32">
      <c r="B30" s="47" t="s">
        <v>317</v>
      </c>
      <c r="C30" s="14" t="s">
        <v>348</v>
      </c>
      <c r="D30" s="14" t="s">
        <v>567</v>
      </c>
      <c r="E30" s="13" t="s">
        <v>548</v>
      </c>
      <c r="F30" s="14" t="s">
        <v>568</v>
      </c>
      <c r="G30" s="6"/>
      <c r="H30" s="6"/>
      <c r="I30" s="6"/>
      <c r="J30" s="12"/>
      <c r="K30" s="15" t="s">
        <v>51</v>
      </c>
      <c r="L30" s="13" t="str">
        <f t="shared" si="0"/>
        <v>NEIN</v>
      </c>
    </row>
    <row r="31" spans="2:12" ht="48">
      <c r="B31" s="47" t="s">
        <v>318</v>
      </c>
      <c r="C31" s="14" t="s">
        <v>348</v>
      </c>
      <c r="D31" s="14" t="s">
        <v>370</v>
      </c>
      <c r="E31" s="13" t="s">
        <v>548</v>
      </c>
      <c r="F31" s="14" t="s">
        <v>569</v>
      </c>
      <c r="G31" s="6"/>
      <c r="H31" s="6"/>
      <c r="I31" s="6"/>
      <c r="J31" s="12"/>
      <c r="K31" s="15" t="s">
        <v>51</v>
      </c>
      <c r="L31" s="13" t="str">
        <f t="shared" si="0"/>
        <v>NEIN</v>
      </c>
    </row>
    <row r="32" spans="2:12" ht="32">
      <c r="B32" s="47" t="s">
        <v>319</v>
      </c>
      <c r="C32" s="14" t="s">
        <v>348</v>
      </c>
      <c r="D32" s="14" t="s">
        <v>369</v>
      </c>
      <c r="E32" s="13" t="s">
        <v>548</v>
      </c>
      <c r="F32" s="14" t="s">
        <v>570</v>
      </c>
      <c r="G32" s="6"/>
      <c r="H32" s="6"/>
      <c r="I32" s="6"/>
      <c r="J32" s="12"/>
      <c r="K32" s="15" t="s">
        <v>51</v>
      </c>
      <c r="L32" s="13" t="str">
        <f t="shared" si="0"/>
        <v>NEIN</v>
      </c>
    </row>
    <row r="34" spans="2:6">
      <c r="B34" s="16" t="s">
        <v>100</v>
      </c>
    </row>
    <row r="36" spans="2:6">
      <c r="B36" s="18" t="s">
        <v>34</v>
      </c>
      <c r="C36" s="18" t="s">
        <v>106</v>
      </c>
      <c r="D36" s="18" t="s">
        <v>107</v>
      </c>
      <c r="E36" s="9" t="s">
        <v>10</v>
      </c>
      <c r="F36" s="18" t="s">
        <v>125</v>
      </c>
    </row>
    <row r="37" spans="2:6" ht="160">
      <c r="B37" s="19" t="s">
        <v>101</v>
      </c>
      <c r="C37" s="35" t="s">
        <v>676</v>
      </c>
      <c r="D37" s="35" t="s">
        <v>678</v>
      </c>
      <c r="E37" s="140" t="s">
        <v>548</v>
      </c>
      <c r="F37" s="160" t="s">
        <v>677</v>
      </c>
    </row>
    <row r="38" spans="2:6">
      <c r="B38" s="94"/>
      <c r="C38" s="94"/>
      <c r="D38" s="94"/>
      <c r="E38" s="94"/>
      <c r="F38" s="170"/>
    </row>
    <row r="39" spans="2:6">
      <c r="B39" s="94"/>
      <c r="C39" s="94"/>
      <c r="D39" s="94"/>
      <c r="E39" s="94"/>
      <c r="F39" s="170"/>
    </row>
    <row r="40" spans="2:6">
      <c r="B40" s="94"/>
      <c r="C40" s="94"/>
      <c r="D40" s="94"/>
      <c r="E40" s="94"/>
      <c r="F40" s="170"/>
    </row>
    <row r="41" spans="2:6">
      <c r="B41" s="94"/>
      <c r="C41" s="94"/>
      <c r="D41" s="94"/>
      <c r="E41" s="94"/>
      <c r="F41" s="170"/>
    </row>
  </sheetData>
  <dataValidations count="5">
    <dataValidation allowBlank="1" showInputMessage="1" showErrorMessage="1" promptTitle="Datum" prompt="Bitte geben Sie hier das Datum an, an dem Sie die entsprechende Antwort oder Entscheidung erhalten haben." sqref="J20" xr:uid="{604E1D2C-D981-42E3-8880-F6FA8C39FC28}"/>
    <dataValidation allowBlank="1" showInputMessage="1" showErrorMessage="1" promptTitle="Name der antwortenden Person" prompt="Bitte geben Sie an dieser Stelle den Namen der Person ein, die die Antwort wesentlich geprägt hat oder die entsprechende Entscheidung zur Antwort getroffen hat." sqref="I20:I32" xr:uid="{8D40A7DE-7654-45C9-91FC-C4D328436E1F}"/>
    <dataValidation allowBlank="1" showInputMessage="1" showErrorMessage="1" promptTitle="Link zur Ablage" prompt="Wenn Sie möchten können Sie an dieser Stelle Angaben zu Ihrer internen Dokumentenablage hinterlegen (z.B. in Form einer URL oder eines Dateipfades). Hier können Sie dann auf tiefergehende Dokumente referenzieren wenn gewünscht." sqref="H20:H32" xr:uid="{FDF28C20-3132-48CA-9648-1D6D5DD22663}"/>
    <dataValidation allowBlank="1" showInputMessage="1" showErrorMessage="1" promptTitle="Kurzantwort" prompt="Bitte verfassen Sie Ihre Antwort auf die Frage möglichst kurz und präzise. Bitte verwenden Sie nicht mehr als 2-3 Sätze. Die Antworten sollen Ihnen zur Beschreibung des Beschaffungsvorhabens für Reinigungsleistungen dienen." sqref="G20:G32" xr:uid="{4C83B431-0FAF-4C0D-B203-31E0691D909F}"/>
    <dataValidation type="list" allowBlank="1" showInputMessage="1" showErrorMessage="1" promptTitle="Zufriedenheit mit der Antwort" prompt="Bitte geben Sie an, ob Sie mit der bisherigen Antwort zufrieden sind. Wenn nicht oder nur teils, müssten Sie noch Antworten/ Entscheidungen einfordern (=&quot;ToDo&quot;-Liste)." sqref="K20:K32" xr:uid="{B25EB4E4-CB69-46CE-9C5C-4347CF22A7EC}">
      <formula1>"zufrieden, teils/teils, nicht zufrieden, keine Antwort,"</formula1>
    </dataValidation>
  </dataValidations>
  <pageMargins left="0.70866141732283472" right="0.70866141732283472" top="0.78740157480314965" bottom="0.78740157480314965" header="0.31496062992125984" footer="0.31496062992125984"/>
  <pageSetup paperSize="9" scale="32" fitToHeight="20" orientation="landscape" r:id="rId1"/>
  <headerFooter>
    <oddFooter>&amp;A&amp;RSeite &amp;P</oddFooter>
  </headerFooter>
  <drawing r:id="rId2"/>
  <legacyDrawing r:id="rId3"/>
  <oleObjects>
    <mc:AlternateContent xmlns:mc="http://schemas.openxmlformats.org/markup-compatibility/2006">
      <mc:Choice Requires="x14">
        <oleObject progId="Visio.Drawing.15" shapeId="16385" r:id="rId4">
          <objectPr defaultSize="0" r:id="rId5">
            <anchor moveWithCells="1">
              <from>
                <xdr:col>5</xdr:col>
                <xdr:colOff>1016000</xdr:colOff>
                <xdr:row>0</xdr:row>
                <xdr:rowOff>152400</xdr:rowOff>
              </from>
              <to>
                <xdr:col>6</xdr:col>
                <xdr:colOff>393700</xdr:colOff>
                <xdr:row>7</xdr:row>
                <xdr:rowOff>0</xdr:rowOff>
              </to>
            </anchor>
          </objectPr>
        </oleObject>
      </mc:Choice>
      <mc:Fallback>
        <oleObject progId="Visio.Drawing.15" shapeId="1638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ACA66-ED25-43CD-9602-6BA687DB24EA}">
  <dimension ref="A5:K20"/>
  <sheetViews>
    <sheetView showGridLines="0" tabSelected="1" zoomScale="120" zoomScaleNormal="120" workbookViewId="0"/>
  </sheetViews>
  <sheetFormatPr baseColWidth="10" defaultRowHeight="15"/>
  <cols>
    <col min="1" max="1" width="4.1640625" customWidth="1"/>
    <col min="2" max="2" width="11.83203125" customWidth="1"/>
    <col min="3" max="3" width="32.5" customWidth="1"/>
    <col min="9" max="11" width="31.5" customWidth="1"/>
  </cols>
  <sheetData>
    <row r="5" spans="1:11" ht="123.75" customHeight="1">
      <c r="B5" s="183" t="s">
        <v>1172</v>
      </c>
      <c r="C5" s="183"/>
      <c r="D5" s="183"/>
      <c r="E5" s="183"/>
      <c r="F5" s="183"/>
      <c r="G5" s="183"/>
      <c r="H5" s="183"/>
      <c r="I5" s="183"/>
      <c r="J5" s="183"/>
    </row>
    <row r="6" spans="1:11">
      <c r="B6" s="58"/>
      <c r="C6" s="58"/>
      <c r="D6" s="58"/>
      <c r="E6" s="58"/>
    </row>
    <row r="7" spans="1:11" ht="29">
      <c r="B7" s="27" t="s">
        <v>1171</v>
      </c>
      <c r="C7" s="58"/>
      <c r="D7" s="58"/>
      <c r="E7" s="58"/>
    </row>
    <row r="8" spans="1:11" ht="96.75" customHeight="1">
      <c r="B8" s="184" t="s">
        <v>1173</v>
      </c>
      <c r="C8" s="184"/>
      <c r="D8" s="184"/>
      <c r="E8" s="184"/>
      <c r="F8" s="184"/>
      <c r="G8" s="184"/>
      <c r="H8" s="184"/>
      <c r="I8" s="184"/>
      <c r="J8" s="184"/>
    </row>
    <row r="9" spans="1:11" ht="16" thickBot="1">
      <c r="A9" s="106" t="s">
        <v>1175</v>
      </c>
      <c r="B9" s="106" t="s">
        <v>1174</v>
      </c>
      <c r="C9" s="106" t="s">
        <v>1178</v>
      </c>
      <c r="D9" s="189" t="s">
        <v>1176</v>
      </c>
      <c r="E9" s="189"/>
      <c r="F9" s="189"/>
      <c r="G9" s="189"/>
      <c r="H9" s="189"/>
      <c r="I9" s="189" t="s">
        <v>943</v>
      </c>
      <c r="J9" s="189"/>
      <c r="K9" s="189"/>
    </row>
    <row r="10" spans="1:11" ht="210" customHeight="1">
      <c r="A10" s="192">
        <v>1</v>
      </c>
      <c r="B10" s="193" t="s">
        <v>1170</v>
      </c>
      <c r="C10" s="178" t="s">
        <v>1179</v>
      </c>
      <c r="D10" s="195"/>
      <c r="E10" s="196"/>
      <c r="F10" s="196"/>
      <c r="G10" s="196"/>
      <c r="H10" s="197"/>
      <c r="I10" s="185" t="s">
        <v>1185</v>
      </c>
      <c r="J10" s="185"/>
      <c r="K10" s="186"/>
    </row>
    <row r="11" spans="1:11" ht="306.75" customHeight="1">
      <c r="A11" s="192"/>
      <c r="B11" s="194"/>
      <c r="C11" s="176" t="s">
        <v>1180</v>
      </c>
      <c r="D11" s="198"/>
      <c r="E11" s="199"/>
      <c r="F11" s="199"/>
      <c r="G11" s="199"/>
      <c r="H11" s="200"/>
      <c r="I11" s="187" t="s">
        <v>1186</v>
      </c>
      <c r="J11" s="187"/>
      <c r="K11" s="188"/>
    </row>
    <row r="12" spans="1:11" ht="280.5" customHeight="1">
      <c r="A12" s="192">
        <v>2</v>
      </c>
      <c r="B12" s="194" t="s">
        <v>1177</v>
      </c>
      <c r="C12" s="176" t="s">
        <v>1182</v>
      </c>
      <c r="D12" s="198"/>
      <c r="E12" s="199"/>
      <c r="F12" s="199"/>
      <c r="G12" s="199"/>
      <c r="H12" s="200"/>
      <c r="I12" s="187" t="s">
        <v>1187</v>
      </c>
      <c r="J12" s="187"/>
      <c r="K12" s="188"/>
    </row>
    <row r="13" spans="1:11" ht="408" customHeight="1">
      <c r="A13" s="192"/>
      <c r="B13" s="194"/>
      <c r="C13" s="176" t="s">
        <v>1181</v>
      </c>
      <c r="D13" s="198"/>
      <c r="E13" s="199"/>
      <c r="F13" s="199"/>
      <c r="G13" s="199"/>
      <c r="H13" s="200"/>
      <c r="I13" s="187" t="s">
        <v>1188</v>
      </c>
      <c r="J13" s="187"/>
      <c r="K13" s="188"/>
    </row>
    <row r="14" spans="1:11" ht="299.25" customHeight="1" thickBot="1">
      <c r="A14" s="177">
        <v>3</v>
      </c>
      <c r="B14" s="179" t="s">
        <v>1183</v>
      </c>
      <c r="C14" s="180" t="s">
        <v>1184</v>
      </c>
      <c r="D14" s="181"/>
      <c r="E14" s="181"/>
      <c r="F14" s="181"/>
      <c r="G14" s="181"/>
      <c r="H14" s="181"/>
      <c r="I14" s="190" t="s">
        <v>1189</v>
      </c>
      <c r="J14" s="190"/>
      <c r="K14" s="191"/>
    </row>
    <row r="15" spans="1:11">
      <c r="I15" s="103"/>
    </row>
    <row r="16" spans="1:11">
      <c r="I16" s="103"/>
    </row>
    <row r="17" spans="9:9">
      <c r="I17" s="103"/>
    </row>
    <row r="18" spans="9:9">
      <c r="I18" s="103"/>
    </row>
    <row r="19" spans="9:9">
      <c r="I19" s="103"/>
    </row>
    <row r="20" spans="9:9">
      <c r="I20" s="103"/>
    </row>
  </sheetData>
  <autoFilter ref="A9:K14" xr:uid="{6CFACA66-ED25-43CD-9602-6BA687DB24EA}">
    <filterColumn colId="3" showButton="0"/>
    <filterColumn colId="4" showButton="0"/>
    <filterColumn colId="5" showButton="0"/>
    <filterColumn colId="6" showButton="0"/>
    <filterColumn colId="8" showButton="0"/>
    <filterColumn colId="9" showButton="0"/>
  </autoFilter>
  <mergeCells count="17">
    <mergeCell ref="I13:K13"/>
    <mergeCell ref="I14:K14"/>
    <mergeCell ref="A10:A11"/>
    <mergeCell ref="B10:B11"/>
    <mergeCell ref="A12:A13"/>
    <mergeCell ref="B12:B13"/>
    <mergeCell ref="D10:H10"/>
    <mergeCell ref="D11:H11"/>
    <mergeCell ref="D12:H12"/>
    <mergeCell ref="D13:H13"/>
    <mergeCell ref="B5:J5"/>
    <mergeCell ref="B8:J8"/>
    <mergeCell ref="I10:K10"/>
    <mergeCell ref="I11:K11"/>
    <mergeCell ref="I12:K12"/>
    <mergeCell ref="I9:K9"/>
    <mergeCell ref="D9:H9"/>
  </mergeCells>
  <pageMargins left="0.7" right="0.7" top="0.78740157499999996" bottom="0.78740157499999996"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8EC1B-B706-4946-8C3D-DF33CD522F89}">
  <sheetPr codeName="Tabelle19">
    <pageSetUpPr fitToPage="1"/>
  </sheetPr>
  <dimension ref="B6:L36"/>
  <sheetViews>
    <sheetView showGridLines="0" zoomScale="80" zoomScaleNormal="80" workbookViewId="0">
      <selection activeCell="K27" sqref="K20:K27"/>
    </sheetView>
  </sheetViews>
  <sheetFormatPr baseColWidth="10" defaultRowHeight="15"/>
  <cols>
    <col min="1" max="1" width="4.1640625" customWidth="1"/>
    <col min="2" max="2" width="5.1640625" customWidth="1"/>
    <col min="3" max="3" width="40.5" customWidth="1"/>
    <col min="4" max="4" width="54" customWidth="1"/>
    <col min="5" max="6" width="21.5" customWidth="1"/>
    <col min="7" max="8" width="69.6640625" customWidth="1"/>
    <col min="9" max="9" width="27.83203125" bestFit="1" customWidth="1"/>
    <col min="10" max="10" width="22" customWidth="1"/>
    <col min="11" max="11" width="40.5" bestFit="1" customWidth="1"/>
    <col min="12" max="12" width="31.83203125" bestFit="1" customWidth="1"/>
  </cols>
  <sheetData>
    <row r="6" spans="2:12">
      <c r="B6" s="37" t="s">
        <v>0</v>
      </c>
    </row>
    <row r="7" spans="2:12">
      <c r="B7" s="1"/>
    </row>
    <row r="8" spans="2:12">
      <c r="B8" s="60" t="s">
        <v>507</v>
      </c>
      <c r="K8" s="17" t="s">
        <v>122</v>
      </c>
    </row>
    <row r="10" spans="2:12">
      <c r="B10" s="17" t="s">
        <v>109</v>
      </c>
      <c r="D10" t="str">
        <f>OperativerEinkäufer_Start_W!C36</f>
        <v>Wenn Sie sich mit der Durchführung des Vergabeverfahrens, also mit der Veröffentlichung der Ausschreibung, der Angebotseinholung sowie -bewertung befassen, dann können Sie hier fortfahren.</v>
      </c>
      <c r="K10" s="22" t="s">
        <v>121</v>
      </c>
      <c r="L10" s="23" t="s">
        <v>120</v>
      </c>
    </row>
    <row r="11" spans="2:12" ht="16">
      <c r="B11" s="17" t="s">
        <v>110</v>
      </c>
      <c r="D11" t="str">
        <f>OperativerEinkäufer_Start_W!D36</f>
        <v>Veröffentlichung, Bewerbungsphase, Prüfung und Wertung der Angebote, Zuschlagserteilung, Bieterkommunikation</v>
      </c>
      <c r="K11" s="15" t="s">
        <v>116</v>
      </c>
      <c r="L11" s="19">
        <f>COUNTIF($K$19:$K$27,$K$11)</f>
        <v>0</v>
      </c>
    </row>
    <row r="12" spans="2:12" ht="16">
      <c r="B12" s="17"/>
      <c r="K12" s="15" t="s">
        <v>117</v>
      </c>
      <c r="L12" s="19">
        <f>COUNTIF($K$19:$K$27,$K$12)</f>
        <v>0</v>
      </c>
    </row>
    <row r="13" spans="2:12" ht="16">
      <c r="B13" s="17" t="s">
        <v>111</v>
      </c>
      <c r="D13" t="str">
        <f>OperativerEinkäufer_Start_W!$D$24</f>
        <v>Max Mustermann</v>
      </c>
      <c r="K13" s="15" t="s">
        <v>118</v>
      </c>
      <c r="L13" s="19">
        <f>COUNTIF($K$19:$K$27,$K$13)</f>
        <v>0</v>
      </c>
    </row>
    <row r="14" spans="2:12" ht="16">
      <c r="B14" s="17" t="s">
        <v>113</v>
      </c>
      <c r="D14" t="str">
        <f>OperativerEinkäufer_Start_W!$D$25</f>
        <v>Beschaffung, Vergaberecht und Verträge</v>
      </c>
      <c r="K14" s="15" t="s">
        <v>51</v>
      </c>
      <c r="L14" s="19">
        <f>COUNTIF($K$19:$K$27,$K$14)</f>
        <v>8</v>
      </c>
    </row>
    <row r="15" spans="2:12" ht="16">
      <c r="B15" s="17" t="s">
        <v>115</v>
      </c>
      <c r="D15" t="str">
        <f>OperativerEinkäufer_Start_W!$D$26</f>
        <v>max.mustermann@unibw.de</v>
      </c>
      <c r="K15" s="20" t="s">
        <v>119</v>
      </c>
      <c r="L15" s="21">
        <f>SUM(L11:L14)</f>
        <v>8</v>
      </c>
    </row>
    <row r="16" spans="2:12">
      <c r="B16" s="17"/>
    </row>
    <row r="17" spans="2:12" ht="29">
      <c r="B17" s="27" t="s">
        <v>344</v>
      </c>
    </row>
    <row r="19" spans="2:12" ht="16">
      <c r="B19" s="9" t="s">
        <v>34</v>
      </c>
      <c r="C19" s="10" t="s">
        <v>29</v>
      </c>
      <c r="D19" s="10" t="s">
        <v>27</v>
      </c>
      <c r="E19" s="9" t="s">
        <v>10</v>
      </c>
      <c r="F19" s="9" t="s">
        <v>28</v>
      </c>
      <c r="G19" s="9" t="s">
        <v>53</v>
      </c>
      <c r="H19" s="9" t="s">
        <v>48</v>
      </c>
      <c r="I19" s="9" t="s">
        <v>30</v>
      </c>
      <c r="J19" s="9" t="s">
        <v>31</v>
      </c>
      <c r="K19" s="9" t="s">
        <v>50</v>
      </c>
      <c r="L19" s="9" t="s">
        <v>52</v>
      </c>
    </row>
    <row r="20" spans="2:12" ht="32">
      <c r="B20" s="47" t="s">
        <v>327</v>
      </c>
      <c r="C20" s="14" t="s">
        <v>349</v>
      </c>
      <c r="D20" s="14" t="s">
        <v>381</v>
      </c>
      <c r="E20" s="13" t="s">
        <v>548</v>
      </c>
      <c r="F20" s="14" t="s">
        <v>571</v>
      </c>
      <c r="G20" s="6"/>
      <c r="H20" s="6"/>
      <c r="I20" s="6"/>
      <c r="J20" s="12"/>
      <c r="K20" s="15" t="s">
        <v>51</v>
      </c>
      <c r="L20" s="13" t="str">
        <f t="shared" ref="L20:L27" si="0">IF(AND(G20&lt;&gt;"",I20&lt;&gt;"",J20&lt;&gt;""),"JA","NEIN")</f>
        <v>NEIN</v>
      </c>
    </row>
    <row r="21" spans="2:12" ht="64">
      <c r="B21" s="47" t="s">
        <v>328</v>
      </c>
      <c r="C21" s="14" t="s">
        <v>349</v>
      </c>
      <c r="D21" s="14" t="s">
        <v>382</v>
      </c>
      <c r="E21" s="13" t="s">
        <v>548</v>
      </c>
      <c r="F21" s="14" t="s">
        <v>679</v>
      </c>
      <c r="G21" s="6"/>
      <c r="H21" s="6"/>
      <c r="I21" s="6"/>
      <c r="J21" s="12"/>
      <c r="K21" s="15" t="s">
        <v>51</v>
      </c>
      <c r="L21" s="13" t="str">
        <f t="shared" si="0"/>
        <v>NEIN</v>
      </c>
    </row>
    <row r="22" spans="2:12" ht="112">
      <c r="B22" s="47" t="s">
        <v>329</v>
      </c>
      <c r="C22" s="14" t="s">
        <v>349</v>
      </c>
      <c r="D22" s="14" t="s">
        <v>383</v>
      </c>
      <c r="E22" s="13" t="s">
        <v>548</v>
      </c>
      <c r="F22" s="161" t="s">
        <v>680</v>
      </c>
      <c r="G22" s="6"/>
      <c r="H22" s="6"/>
      <c r="I22" s="6"/>
      <c r="J22" s="12"/>
      <c r="K22" s="15" t="s">
        <v>51</v>
      </c>
      <c r="L22" s="13" t="str">
        <f t="shared" si="0"/>
        <v>NEIN</v>
      </c>
    </row>
    <row r="23" spans="2:12" ht="32">
      <c r="B23" s="47" t="s">
        <v>330</v>
      </c>
      <c r="C23" s="14" t="s">
        <v>349</v>
      </c>
      <c r="D23" s="14" t="s">
        <v>572</v>
      </c>
      <c r="E23" s="13" t="s">
        <v>548</v>
      </c>
      <c r="F23" s="14" t="s">
        <v>573</v>
      </c>
      <c r="G23" s="6"/>
      <c r="H23" s="6"/>
      <c r="I23" s="6"/>
      <c r="J23" s="12"/>
      <c r="K23" s="15" t="s">
        <v>51</v>
      </c>
      <c r="L23" s="13" t="str">
        <f t="shared" si="0"/>
        <v>NEIN</v>
      </c>
    </row>
    <row r="24" spans="2:12" ht="48">
      <c r="B24" s="47" t="s">
        <v>331</v>
      </c>
      <c r="C24" s="14" t="s">
        <v>349</v>
      </c>
      <c r="D24" s="14" t="s">
        <v>384</v>
      </c>
      <c r="E24" s="13" t="s">
        <v>548</v>
      </c>
      <c r="F24" s="14" t="s">
        <v>681</v>
      </c>
      <c r="G24" s="6"/>
      <c r="H24" s="6"/>
      <c r="I24" s="6"/>
      <c r="J24" s="12"/>
      <c r="K24" s="15" t="s">
        <v>51</v>
      </c>
      <c r="L24" s="13" t="str">
        <f t="shared" si="0"/>
        <v>NEIN</v>
      </c>
    </row>
    <row r="25" spans="2:12" ht="48">
      <c r="B25" s="47" t="s">
        <v>332</v>
      </c>
      <c r="C25" s="14" t="s">
        <v>349</v>
      </c>
      <c r="D25" s="14" t="s">
        <v>385</v>
      </c>
      <c r="E25" s="13" t="s">
        <v>548</v>
      </c>
      <c r="F25" s="14" t="s">
        <v>688</v>
      </c>
      <c r="G25" s="6"/>
      <c r="H25" s="6"/>
      <c r="I25" s="6"/>
      <c r="J25" s="12"/>
      <c r="K25" s="15" t="s">
        <v>51</v>
      </c>
      <c r="L25" s="13" t="str">
        <f t="shared" si="0"/>
        <v>NEIN</v>
      </c>
    </row>
    <row r="26" spans="2:12" ht="16">
      <c r="B26" s="47" t="s">
        <v>333</v>
      </c>
      <c r="C26" s="14" t="s">
        <v>349</v>
      </c>
      <c r="D26" s="14" t="s">
        <v>386</v>
      </c>
      <c r="E26" s="13" t="s">
        <v>548</v>
      </c>
      <c r="F26" s="14" t="s">
        <v>683</v>
      </c>
      <c r="G26" s="6"/>
      <c r="H26" s="6"/>
      <c r="I26" s="6"/>
      <c r="J26" s="12"/>
      <c r="K26" s="15" t="s">
        <v>51</v>
      </c>
      <c r="L26" s="13" t="str">
        <f t="shared" si="0"/>
        <v>NEIN</v>
      </c>
    </row>
    <row r="27" spans="2:12" ht="32">
      <c r="B27" s="47" t="s">
        <v>334</v>
      </c>
      <c r="C27" s="14" t="s">
        <v>349</v>
      </c>
      <c r="D27" s="14" t="s">
        <v>387</v>
      </c>
      <c r="E27" s="13" t="s">
        <v>548</v>
      </c>
      <c r="F27" s="14" t="s">
        <v>683</v>
      </c>
      <c r="G27" s="6"/>
      <c r="H27" s="6"/>
      <c r="I27" s="6"/>
      <c r="J27" s="12"/>
      <c r="K27" s="15" t="s">
        <v>51</v>
      </c>
      <c r="L27" s="13" t="str">
        <f t="shared" si="0"/>
        <v>NEIN</v>
      </c>
    </row>
    <row r="29" spans="2:12">
      <c r="B29" s="16" t="s">
        <v>100</v>
      </c>
    </row>
    <row r="31" spans="2:12">
      <c r="B31" s="18" t="s">
        <v>34</v>
      </c>
      <c r="C31" s="18" t="s">
        <v>106</v>
      </c>
      <c r="D31" s="18" t="s">
        <v>107</v>
      </c>
      <c r="E31" s="9" t="s">
        <v>10</v>
      </c>
      <c r="F31" s="18" t="s">
        <v>125</v>
      </c>
    </row>
    <row r="32" spans="2:12" ht="160">
      <c r="B32" s="19" t="s">
        <v>101</v>
      </c>
      <c r="C32" s="35" t="s">
        <v>676</v>
      </c>
      <c r="D32" s="35" t="s">
        <v>678</v>
      </c>
      <c r="E32" s="140" t="s">
        <v>548</v>
      </c>
      <c r="F32" s="160" t="s">
        <v>677</v>
      </c>
    </row>
    <row r="33" spans="2:6">
      <c r="B33" s="94"/>
      <c r="C33" s="94"/>
      <c r="D33" s="94"/>
      <c r="E33" s="94"/>
      <c r="F33" s="170"/>
    </row>
    <row r="34" spans="2:6">
      <c r="B34" s="94"/>
      <c r="C34" s="94"/>
      <c r="D34" s="94"/>
      <c r="E34" s="94"/>
      <c r="F34" s="170"/>
    </row>
    <row r="35" spans="2:6">
      <c r="B35" s="94"/>
      <c r="C35" s="94"/>
      <c r="D35" s="94"/>
      <c r="E35" s="94"/>
      <c r="F35" s="170"/>
    </row>
    <row r="36" spans="2:6">
      <c r="B36" s="94"/>
      <c r="C36" s="94"/>
      <c r="D36" s="94"/>
      <c r="E36" s="94"/>
      <c r="F36" s="170"/>
    </row>
  </sheetData>
  <dataValidations count="5">
    <dataValidation allowBlank="1" showInputMessage="1" showErrorMessage="1" promptTitle="Datum" prompt="Bitte geben Sie hier das Datum an, an dem Sie die entsprechende Antwort oder Entscheidung erhalten haben." sqref="J20" xr:uid="{C0F7AE63-C63E-4726-9137-A6FBB77F9C1A}"/>
    <dataValidation allowBlank="1" showInputMessage="1" showErrorMessage="1" promptTitle="Name der antwortenden Person" prompt="Bitte geben Sie an dieser Stelle den Namen der Person ein, die die Antwort wesentlich geprägt hat oder die entsprechende Entscheidung zur Antwort getroffen hat." sqref="I20:I27" xr:uid="{4AF21DFD-AA78-49CE-9E37-698386DF2FC4}"/>
    <dataValidation allowBlank="1" showInputMessage="1" showErrorMessage="1" promptTitle="Link zur Ablage" prompt="Wenn Sie möchten können Sie an dieser Stelle Angaben zu Ihrer internen Dokumentenablage hinterlegen (z.B. in Form einer URL oder eines Dateipfades). Hier können Sie dann auf tiefergehende Dokumente referenzieren wenn gewünscht." sqref="H20:H27" xr:uid="{F1C09F7E-B2F0-4ECE-B391-DCFA1B8950B3}"/>
    <dataValidation allowBlank="1" showInputMessage="1" showErrorMessage="1" promptTitle="Kurzantwort" prompt="Bitte verfassen Sie Ihre Antwort auf die Frage möglichst kurz und präzise. Bitte verwenden Sie nicht mehr als 2-3 Sätze. Die Antworten sollen Ihnen zur Beschreibung des Beschaffungsvorhabens für Reinigungsleistungen dienen." sqref="G20:G27" xr:uid="{BD188C39-F506-45B8-8FC4-30F11670F386}"/>
    <dataValidation type="list" allowBlank="1" showInputMessage="1" showErrorMessage="1" promptTitle="Zufriedenheit mit der Antwort" prompt="Bitte geben Sie an, ob Sie mit der bisherigen Antwort zufrieden sind. Wenn nicht oder nur teils, müssten Sie noch Antworten/ Entscheidungen einfordern (=&quot;ToDo&quot;-Liste)." sqref="K20:K27" xr:uid="{AA3CAAA2-CBFD-4C35-9121-CCF5BAFC1C59}">
      <formula1>"zufrieden, teils/teils, nicht zufrieden, keine Antwort,"</formula1>
    </dataValidation>
  </dataValidations>
  <pageMargins left="0.70866141732283472" right="0.70866141732283472" top="0.78740157480314965" bottom="0.78740157480314965" header="0.31496062992125984" footer="0.31496062992125984"/>
  <pageSetup paperSize="9" scale="32" fitToHeight="20" orientation="landscape" r:id="rId1"/>
  <headerFooter>
    <oddFooter>&amp;A&amp;RSeite &amp;P</oddFooter>
  </headerFooter>
  <drawing r:id="rId2"/>
  <legacyDrawing r:id="rId3"/>
  <oleObjects>
    <mc:AlternateContent xmlns:mc="http://schemas.openxmlformats.org/markup-compatibility/2006">
      <mc:Choice Requires="x14">
        <oleObject progId="Visio.Drawing.15" shapeId="17409" r:id="rId4">
          <objectPr defaultSize="0" r:id="rId5">
            <anchor moveWithCells="1">
              <from>
                <xdr:col>5</xdr:col>
                <xdr:colOff>990600</xdr:colOff>
                <xdr:row>0</xdr:row>
                <xdr:rowOff>139700</xdr:rowOff>
              </from>
              <to>
                <xdr:col>6</xdr:col>
                <xdr:colOff>381000</xdr:colOff>
                <xdr:row>6</xdr:row>
                <xdr:rowOff>190500</xdr:rowOff>
              </to>
            </anchor>
          </objectPr>
        </oleObject>
      </mc:Choice>
      <mc:Fallback>
        <oleObject progId="Visio.Drawing.15" shapeId="17409" r:id="rId4"/>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80FB8-1896-492B-AE37-65A752633576}">
  <sheetPr codeName="Tabelle20">
    <pageSetUpPr fitToPage="1"/>
  </sheetPr>
  <dimension ref="B6:L35"/>
  <sheetViews>
    <sheetView showGridLines="0" zoomScale="80" zoomScaleNormal="80" workbookViewId="0">
      <selection activeCell="K26" sqref="K20:K26"/>
    </sheetView>
  </sheetViews>
  <sheetFormatPr baseColWidth="10" defaultRowHeight="15"/>
  <cols>
    <col min="1" max="1" width="4.1640625" customWidth="1"/>
    <col min="2" max="2" width="5" customWidth="1"/>
    <col min="3" max="3" width="40.5" customWidth="1"/>
    <col min="4" max="4" width="54" customWidth="1"/>
    <col min="5" max="6" width="21.5" customWidth="1"/>
    <col min="7" max="8" width="69.6640625" customWidth="1"/>
    <col min="9" max="9" width="27.83203125" bestFit="1" customWidth="1"/>
    <col min="10" max="10" width="22" customWidth="1"/>
    <col min="11" max="11" width="40.5" bestFit="1" customWidth="1"/>
    <col min="12" max="12" width="31.83203125" bestFit="1" customWidth="1"/>
  </cols>
  <sheetData>
    <row r="6" spans="2:12">
      <c r="B6" s="37" t="s">
        <v>0</v>
      </c>
    </row>
    <row r="7" spans="2:12">
      <c r="B7" s="1"/>
    </row>
    <row r="8" spans="2:12">
      <c r="B8" s="60" t="s">
        <v>507</v>
      </c>
      <c r="K8" s="17" t="s">
        <v>122</v>
      </c>
    </row>
    <row r="10" spans="2:12">
      <c r="B10" s="17" t="s">
        <v>109</v>
      </c>
      <c r="D10" t="str">
        <f>OperativerEinkäufer_Start_W!C37</f>
        <v>Wenn Sie sich mit der Nachbereitung des Vergabeverfahrens, also mit abschließenden und auftragsüberprüfenden Tätigkeiten befassen, dann können Sie hier fortfahren.</v>
      </c>
      <c r="K10" s="22" t="s">
        <v>121</v>
      </c>
      <c r="L10" s="23" t="s">
        <v>120</v>
      </c>
    </row>
    <row r="11" spans="2:12" ht="16">
      <c r="B11" s="17" t="s">
        <v>110</v>
      </c>
      <c r="D11" t="str">
        <f>OperativerEinkäufer_Start_W!D37</f>
        <v>Dokumentation und Ablage der Zuschlagsentscheidungen, Veröffentlichung der Zuschlagsentscheidung (bzw. statistische Meldung), Vertrags- und Stammdatenmanagement, Rechnungswesen, Qualitäts- und Beschwerdemanagement</v>
      </c>
      <c r="K11" s="15" t="s">
        <v>116</v>
      </c>
      <c r="L11" s="19">
        <f>COUNTIF($K$19:$K$26,$K$11)</f>
        <v>0</v>
      </c>
    </row>
    <row r="12" spans="2:12" ht="16">
      <c r="B12" s="17"/>
      <c r="K12" s="15" t="s">
        <v>117</v>
      </c>
      <c r="L12" s="19">
        <f>COUNTIF($K$19:$K$26,$K$12)</f>
        <v>0</v>
      </c>
    </row>
    <row r="13" spans="2:12" ht="16">
      <c r="B13" s="17" t="s">
        <v>111</v>
      </c>
      <c r="D13" t="str">
        <f>OperativerEinkäufer_Start_W!$D$24</f>
        <v>Max Mustermann</v>
      </c>
      <c r="K13" s="15" t="s">
        <v>118</v>
      </c>
      <c r="L13" s="19">
        <f>COUNTIF($K$19:$K$26,$K$13)</f>
        <v>0</v>
      </c>
    </row>
    <row r="14" spans="2:12" ht="16">
      <c r="B14" s="17" t="s">
        <v>113</v>
      </c>
      <c r="D14" t="str">
        <f>OperativerEinkäufer_Start_W!$D$25</f>
        <v>Beschaffung, Vergaberecht und Verträge</v>
      </c>
      <c r="K14" s="15" t="s">
        <v>51</v>
      </c>
      <c r="L14" s="19">
        <f>COUNTIF($K$19:$K$26,$K$14)</f>
        <v>7</v>
      </c>
    </row>
    <row r="15" spans="2:12" ht="16">
      <c r="B15" s="17" t="s">
        <v>115</v>
      </c>
      <c r="D15" t="str">
        <f>OperativerEinkäufer_Start_W!$D$26</f>
        <v>max.mustermann@unibw.de</v>
      </c>
      <c r="K15" s="20" t="s">
        <v>119</v>
      </c>
      <c r="L15" s="21">
        <f>SUM(L11:L14)</f>
        <v>7</v>
      </c>
    </row>
    <row r="16" spans="2:12">
      <c r="B16" s="17"/>
    </row>
    <row r="17" spans="2:12" ht="29">
      <c r="B17" s="27" t="s">
        <v>345</v>
      </c>
    </row>
    <row r="19" spans="2:12" ht="16">
      <c r="B19" s="9" t="s">
        <v>34</v>
      </c>
      <c r="C19" s="10" t="s">
        <v>29</v>
      </c>
      <c r="D19" s="10" t="s">
        <v>27</v>
      </c>
      <c r="E19" s="9" t="s">
        <v>10</v>
      </c>
      <c r="F19" s="9" t="s">
        <v>28</v>
      </c>
      <c r="G19" s="9" t="s">
        <v>53</v>
      </c>
      <c r="H19" s="9" t="s">
        <v>48</v>
      </c>
      <c r="I19" s="9" t="s">
        <v>30</v>
      </c>
      <c r="J19" s="9" t="s">
        <v>31</v>
      </c>
      <c r="K19" s="9" t="s">
        <v>50</v>
      </c>
      <c r="L19" s="9" t="s">
        <v>52</v>
      </c>
    </row>
    <row r="20" spans="2:12" ht="32">
      <c r="B20" s="47" t="s">
        <v>336</v>
      </c>
      <c r="C20" s="14" t="s">
        <v>350</v>
      </c>
      <c r="D20" s="14" t="s">
        <v>574</v>
      </c>
      <c r="E20" s="13" t="s">
        <v>548</v>
      </c>
      <c r="F20" s="14" t="s">
        <v>683</v>
      </c>
      <c r="G20" s="6"/>
      <c r="H20" s="6"/>
      <c r="I20" s="6"/>
      <c r="J20" s="12"/>
      <c r="K20" s="15" t="s">
        <v>51</v>
      </c>
      <c r="L20" s="13" t="str">
        <f t="shared" ref="L20:L26" si="0">IF(AND(G20&lt;&gt;"",I20&lt;&gt;"",J20&lt;&gt;""),"JA","NEIN")</f>
        <v>NEIN</v>
      </c>
    </row>
    <row r="21" spans="2:12" ht="32">
      <c r="B21" s="47" t="s">
        <v>337</v>
      </c>
      <c r="C21" s="14" t="s">
        <v>350</v>
      </c>
      <c r="D21" s="14" t="s">
        <v>389</v>
      </c>
      <c r="E21" s="13" t="s">
        <v>548</v>
      </c>
      <c r="F21" s="14" t="s">
        <v>683</v>
      </c>
      <c r="G21" s="6"/>
      <c r="H21" s="6"/>
      <c r="I21" s="6"/>
      <c r="J21" s="12"/>
      <c r="K21" s="15" t="s">
        <v>51</v>
      </c>
      <c r="L21" s="13" t="str">
        <f t="shared" si="0"/>
        <v>NEIN</v>
      </c>
    </row>
    <row r="22" spans="2:12" ht="32">
      <c r="B22" s="47" t="s">
        <v>338</v>
      </c>
      <c r="C22" s="14" t="s">
        <v>350</v>
      </c>
      <c r="D22" s="14" t="s">
        <v>390</v>
      </c>
      <c r="E22" s="13" t="s">
        <v>548</v>
      </c>
      <c r="F22" s="14" t="s">
        <v>683</v>
      </c>
      <c r="G22" s="6"/>
      <c r="H22" s="6"/>
      <c r="I22" s="6"/>
      <c r="J22" s="12"/>
      <c r="K22" s="15" t="s">
        <v>51</v>
      </c>
      <c r="L22" s="13" t="str">
        <f t="shared" si="0"/>
        <v>NEIN</v>
      </c>
    </row>
    <row r="23" spans="2:12" ht="32">
      <c r="B23" s="47" t="s">
        <v>339</v>
      </c>
      <c r="C23" s="14" t="s">
        <v>350</v>
      </c>
      <c r="D23" s="14" t="s">
        <v>391</v>
      </c>
      <c r="E23" s="13" t="s">
        <v>548</v>
      </c>
      <c r="F23" s="14" t="s">
        <v>683</v>
      </c>
      <c r="G23" s="6"/>
      <c r="H23" s="6"/>
      <c r="I23" s="6"/>
      <c r="J23" s="12"/>
      <c r="K23" s="15" t="s">
        <v>51</v>
      </c>
      <c r="L23" s="13" t="str">
        <f t="shared" si="0"/>
        <v>NEIN</v>
      </c>
    </row>
    <row r="24" spans="2:12" ht="64">
      <c r="B24" s="47" t="s">
        <v>340</v>
      </c>
      <c r="C24" s="14" t="s">
        <v>350</v>
      </c>
      <c r="D24" s="14" t="s">
        <v>392</v>
      </c>
      <c r="E24" s="13" t="s">
        <v>548</v>
      </c>
      <c r="F24" s="14" t="s">
        <v>685</v>
      </c>
      <c r="G24" s="6"/>
      <c r="H24" s="6"/>
      <c r="I24" s="6"/>
      <c r="J24" s="12"/>
      <c r="K24" s="15" t="s">
        <v>51</v>
      </c>
      <c r="L24" s="13" t="str">
        <f t="shared" si="0"/>
        <v>NEIN</v>
      </c>
    </row>
    <row r="25" spans="2:12" ht="64">
      <c r="B25" s="47" t="s">
        <v>341</v>
      </c>
      <c r="C25" s="14" t="s">
        <v>350</v>
      </c>
      <c r="D25" s="14" t="s">
        <v>394</v>
      </c>
      <c r="E25" s="13" t="s">
        <v>548</v>
      </c>
      <c r="F25" s="14" t="s">
        <v>686</v>
      </c>
      <c r="G25" s="6"/>
      <c r="H25" s="6"/>
      <c r="I25" s="6"/>
      <c r="J25" s="12"/>
      <c r="K25" s="15" t="s">
        <v>51</v>
      </c>
      <c r="L25" s="13" t="str">
        <f t="shared" si="0"/>
        <v>NEIN</v>
      </c>
    </row>
    <row r="26" spans="2:12" ht="61.5" customHeight="1">
      <c r="B26" s="47" t="s">
        <v>342</v>
      </c>
      <c r="C26" s="14" t="s">
        <v>350</v>
      </c>
      <c r="D26" s="14" t="s">
        <v>393</v>
      </c>
      <c r="E26" s="13" t="s">
        <v>548</v>
      </c>
      <c r="F26" s="14" t="s">
        <v>687</v>
      </c>
      <c r="G26" s="6"/>
      <c r="H26" s="6"/>
      <c r="I26" s="6"/>
      <c r="J26" s="12"/>
      <c r="K26" s="15" t="s">
        <v>51</v>
      </c>
      <c r="L26" s="13" t="str">
        <f t="shared" si="0"/>
        <v>NEIN</v>
      </c>
    </row>
    <row r="28" spans="2:12">
      <c r="B28" s="16" t="s">
        <v>100</v>
      </c>
    </row>
    <row r="30" spans="2:12">
      <c r="B30" s="18" t="s">
        <v>34</v>
      </c>
      <c r="C30" s="18" t="s">
        <v>106</v>
      </c>
      <c r="D30" s="18" t="s">
        <v>107</v>
      </c>
      <c r="E30" s="9" t="s">
        <v>10</v>
      </c>
      <c r="F30" s="18" t="s">
        <v>125</v>
      </c>
    </row>
    <row r="31" spans="2:12" ht="160">
      <c r="B31" s="19" t="s">
        <v>101</v>
      </c>
      <c r="C31" s="35" t="s">
        <v>676</v>
      </c>
      <c r="D31" s="35" t="s">
        <v>678</v>
      </c>
      <c r="E31" s="140" t="s">
        <v>548</v>
      </c>
      <c r="F31" s="160" t="s">
        <v>677</v>
      </c>
    </row>
    <row r="32" spans="2:12">
      <c r="B32" s="94"/>
      <c r="C32" s="94"/>
      <c r="D32" s="94"/>
      <c r="E32" s="94"/>
      <c r="F32" s="170"/>
    </row>
    <row r="33" spans="2:6">
      <c r="B33" s="94"/>
      <c r="C33" s="94"/>
      <c r="D33" s="94"/>
      <c r="E33" s="94"/>
      <c r="F33" s="170"/>
    </row>
    <row r="34" spans="2:6">
      <c r="B34" s="94"/>
      <c r="C34" s="94"/>
      <c r="D34" s="94"/>
      <c r="E34" s="94"/>
      <c r="F34" s="170"/>
    </row>
    <row r="35" spans="2:6">
      <c r="B35" s="94"/>
      <c r="C35" s="94"/>
      <c r="D35" s="94"/>
      <c r="E35" s="94"/>
      <c r="F35" s="170"/>
    </row>
  </sheetData>
  <dataValidations count="5">
    <dataValidation allowBlank="1" showInputMessage="1" showErrorMessage="1" promptTitle="Datum" prompt="Bitte geben Sie hier das Datum an, an dem Sie die entsprechende Antwort oder Entscheidung erhalten haben." sqref="J20" xr:uid="{3908C9F5-0B82-4CC4-A10C-F51E6C867AC5}"/>
    <dataValidation allowBlank="1" showInputMessage="1" showErrorMessage="1" promptTitle="Name der antwortenden Person" prompt="Bitte geben Sie an dieser Stelle den Namen der Person ein, die die Antwort wesentlich geprägt hat oder die entsprechende Entscheidung zur Antwort getroffen hat." sqref="I20:I26" xr:uid="{E3A44A3F-C93F-4336-9056-F1D07E88AB99}"/>
    <dataValidation allowBlank="1" showInputMessage="1" showErrorMessage="1" promptTitle="Link zur Ablage" prompt="Wenn Sie möchten können Sie an dieser Stelle Angaben zu Ihrer internen Dokumentenablage hinterlegen (z.B. in Form einer URL oder eines Dateipfades). Hier können Sie dann auf tiefergehende Dokumente referenzieren wenn gewünscht." sqref="H20:H26" xr:uid="{65DFCFDA-8960-4C5D-8F50-AAAB261CCE4F}"/>
    <dataValidation allowBlank="1" showInputMessage="1" showErrorMessage="1" promptTitle="Kurzantwort" prompt="Bitte verfassen Sie Ihre Antwort auf die Frage möglichst kurz und präzise. Bitte verwenden Sie nicht mehr als 2-3 Sätze. Die Antworten sollen Ihnen zur Beschreibung des Beschaffungsvorhabens für Reinigungsleistungen dienen." sqref="G20:G26" xr:uid="{162CAF1A-82BA-4F82-8E4C-462A064900ED}"/>
    <dataValidation type="list" allowBlank="1" showInputMessage="1" showErrorMessage="1" promptTitle="Zufriedenheit mit der Antwort" prompt="Bitte geben Sie an, ob Sie mit der bisherigen Antwort zufrieden sind. Wenn nicht oder nur teils, müssten Sie noch Antworten/ Entscheidungen einfordern (=&quot;ToDo&quot;-Liste)." sqref="K20:K26" xr:uid="{8B4AD741-A7D9-4CBB-B072-8F50EC075E9F}">
      <formula1>"zufrieden, teils/teils, nicht zufrieden, keine Antwort,"</formula1>
    </dataValidation>
  </dataValidations>
  <pageMargins left="0.70866141732283472" right="0.70866141732283472" top="0.78740157480314965" bottom="0.78740157480314965" header="0.31496062992125984" footer="0.31496062992125984"/>
  <pageSetup paperSize="9" scale="32" fitToHeight="20" orientation="landscape" r:id="rId1"/>
  <headerFooter>
    <oddFooter>&amp;A&amp;RSeite &amp;P</oddFooter>
  </headerFooter>
  <drawing r:id="rId2"/>
  <legacyDrawing r:id="rId3"/>
  <oleObjects>
    <mc:AlternateContent xmlns:mc="http://schemas.openxmlformats.org/markup-compatibility/2006">
      <mc:Choice Requires="x14">
        <oleObject progId="Visio.Drawing.15" shapeId="18433" r:id="rId4">
          <objectPr defaultSize="0" r:id="rId5">
            <anchor moveWithCells="1">
              <from>
                <xdr:col>5</xdr:col>
                <xdr:colOff>1016000</xdr:colOff>
                <xdr:row>0</xdr:row>
                <xdr:rowOff>76200</xdr:rowOff>
              </from>
              <to>
                <xdr:col>6</xdr:col>
                <xdr:colOff>419100</xdr:colOff>
                <xdr:row>6</xdr:row>
                <xdr:rowOff>127000</xdr:rowOff>
              </to>
            </anchor>
          </objectPr>
        </oleObject>
      </mc:Choice>
      <mc:Fallback>
        <oleObject progId="Visio.Drawing.15" shapeId="18433" r:id="rId4"/>
      </mc:Fallback>
    </mc:AlternateContent>
  </oleObjec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56B03-E64C-4D71-8F4F-3EF7C4CF902E}">
  <sheetPr>
    <pageSetUpPr fitToPage="1"/>
  </sheetPr>
  <dimension ref="B6:F85"/>
  <sheetViews>
    <sheetView showGridLines="0" zoomScale="80" zoomScaleNormal="80" workbookViewId="0">
      <selection activeCell="F29" sqref="F29"/>
    </sheetView>
  </sheetViews>
  <sheetFormatPr baseColWidth="10" defaultRowHeight="15"/>
  <cols>
    <col min="1" max="1" width="4.1640625" customWidth="1"/>
    <col min="2" max="2" width="4.5" customWidth="1"/>
    <col min="3" max="3" width="40.5" customWidth="1"/>
    <col min="4" max="4" width="54" customWidth="1"/>
    <col min="5" max="5" width="69.6640625" customWidth="1"/>
    <col min="6" max="6" width="40.5" bestFit="1" customWidth="1"/>
  </cols>
  <sheetData>
    <row r="6" spans="2:6">
      <c r="B6" s="63" t="s">
        <v>0</v>
      </c>
    </row>
    <row r="7" spans="2:6">
      <c r="B7" s="1"/>
    </row>
    <row r="8" spans="2:6">
      <c r="B8" s="63" t="s">
        <v>507</v>
      </c>
      <c r="F8" s="53"/>
    </row>
    <row r="9" spans="2:6">
      <c r="F9" s="54"/>
    </row>
    <row r="10" spans="2:6">
      <c r="B10" s="17"/>
      <c r="F10" s="51"/>
    </row>
    <row r="11" spans="2:6">
      <c r="B11" s="17" t="s">
        <v>111</v>
      </c>
      <c r="D11" t="str">
        <f>OperativerEinkäufer_Start_N!$D$24</f>
        <v>Max Mustermann</v>
      </c>
      <c r="F11" s="51"/>
    </row>
    <row r="12" spans="2:6">
      <c r="B12" s="17" t="s">
        <v>113</v>
      </c>
      <c r="D12" t="str">
        <f>OperativerEinkäufer_Start_N!$D$25</f>
        <v>Beschaffung, Vergaberecht und Verträge</v>
      </c>
      <c r="F12" s="51"/>
    </row>
    <row r="13" spans="2:6">
      <c r="B13" s="17" t="s">
        <v>115</v>
      </c>
      <c r="D13" t="str">
        <f>OperativerEinkäufer_Start_N!$D$26</f>
        <v>max.mustermann@unibw.de</v>
      </c>
      <c r="F13" s="52"/>
    </row>
    <row r="14" spans="2:6">
      <c r="B14" s="17"/>
      <c r="F14" s="52"/>
    </row>
    <row r="15" spans="2:6">
      <c r="B15" s="17" t="s">
        <v>498</v>
      </c>
      <c r="D15" t="str">
        <f>TRIM(IF(Definition_Reinigungsleistung!E10="JA",Definition_Reinigungsleistung!B10,"")&amp;" "&amp;IF(Definition_Reinigungsleistung!E11="JA",Definition_Reinigungsleistung!B11,"")&amp;" "&amp;IF(Definition_Reinigungsleistung!E12="JA",Definition_Reinigungsleistung!B12,"")&amp;" "&amp;IF(Definition_Reinigungsleistung!E13="JA",Definition_Reinigungsleistung!B13,"")&amp;" "&amp;IF(Definition_Reinigungsleistung!E14="JA",Definition_Reinigungsleistung!B14,"")&amp;" "&amp;IF(Definition_Reinigungsleistung!E15="JA",Definition_Reinigungsleistung!B15,"")&amp;" "&amp;IF(Definition_Reinigungsleistung!E16="JA",Definition_Reinigungsleistung!B16,"")&amp;" "&amp;IF(Definition_Reinigungsleistung!E17="JA",Definition_Reinigungsleistung!B17,"")&amp;" "&amp;IF(Definition_Reinigungsleistung!E18="JA",Definition_Reinigungsleistung!B18,"")&amp;" "&amp;IF(Definition_Reinigungsleistung!E19="JA",Definition_Reinigungsleistung!B19,"")&amp;" "&amp;IF(Definition_Reinigungsleistung!E20="JA",Definition_Reinigungsleistung!B20,"")&amp;" "&amp;IF(Definition_Reinigungsleistung!E21="JA",Definition_Reinigungsleistung!B21,"")&amp;" "&amp;IF(Definition_Reinigungsleistung!E22="JA",Definition_Reinigungsleistung!B22,"")&amp;" "&amp;IF(Definition_Reinigungsleistung!E23="JA",Definition_Reinigungsleistung!B23,"")&amp;" "&amp;IF(Definition_Reinigungsleistung!E24="JA",Definition_Reinigungsleistung!B24,"")&amp;" "&amp;IF(Definition_Reinigungsleistung!E25="JA",Definition_Reinigungsleistung!B25,"")&amp;" "&amp;IF(Definition_Reinigungsleistung!E26="JA",Definition_Reinigungsleistung!B26,"")&amp;" "&amp;IF(Definition_Reinigungsleistung!E27="JA",Definition_Reinigungsleistung!B27,"")&amp;" "&amp;IF(Definition_Reinigungsleistung!E28="JA",Definition_Reinigungsleistung!B28,"")&amp;" "&amp;IF(Definition_Reinigungsleistung!E29="JA",Definition_Reinigungsleistung!B29,"")&amp;" "&amp;IF(Definition_Reinigungsleistung!E30="JA",Definition_Reinigungsleistung!B30,"")&amp;" "&amp;IF(Definition_Reinigungsleistung!E31="JA",Definition_Reinigungsleistung!B31,"")&amp;" "&amp;IF(Definition_Reinigungsleistung!E32="JA",Definition_Reinigungsleistung!B32,"")&amp;" "&amp;IF(Definition_Reinigungsleistung!E33="JA",Definition_Reinigungsleistung!B33,"")&amp;" "&amp;IF(Definition_Reinigungsleistung!E34="JA",Definition_Reinigungsleistung!B34,"")&amp;" "&amp;IF(Definition_Reinigungsleistung!E35="JA",Definition_Reinigungsleistung!B35,"")&amp;" "&amp;IF(Definition_Reinigungsleistung!E36="JA",Definition_Reinigungsleistung!B36,"")&amp;" "&amp;IF(Definition_Reinigungsleistung!E37="JA",Definition_Reinigungsleistung!B37,"")&amp;" "&amp;IF(Definition_Reinigungsleistung!E38="JA",Definition_Reinigungsleistung!B38,"")&amp;" "&amp;IF(Definition_Reinigungsleistung!E39="JA",Definition_Reinigungsleistung!B39,"")&amp;" "&amp;IF(Definition_Reinigungsleistung!E40="JA",Definition_Reinigungsleistung!B40,"")&amp;" "&amp;IF(Definition_Reinigungsleistung!E41="JA",Definition_Reinigungsleistung!B41,"")&amp;" "&amp;IF(Definition_Reinigungsleistung!E42="JA",Definition_Reinigungsleistung!B42,"")&amp;" "&amp;IF(Definition_Reinigungsleistung!E43="JA",Definition_Reinigungsleistung!B43,"")&amp;" "&amp;IF(Definition_Reinigungsleistung!E44="JA",Definition_Reinigungsleistung!B44,"")&amp;" "&amp;IF(Definition_Reinigungsleistung!E45="JA",Definition_Reinigungsleistung!B45,"")&amp;" "&amp;IF(Definition_Reinigungsleistung!E46="JA",Definition_Reinigungsleistung!B46,"")&amp;" "&amp;IF(Definition_Reinigungsleistung!E47="JA",Definition_Reinigungsleistung!B47,"")&amp;" "&amp;IF(Definition_Reinigungsleistung!E48="JA",Definition_Reinigungsleistung!B48,"")&amp;" "&amp;IF(Definition_Reinigungsleistung!E49="JA",Definition_Reinigungsleistung!B49,"")&amp;" "&amp;IF(Definition_Reinigungsleistung!E50="JA",Definition_Reinigungsleistung!B50,"")&amp;" "&amp;IF(Definition_Reinigungsleistung!E51="JA",Definition_Reinigungsleistung!B51,"")&amp;" "&amp;IF(Definition_Reinigungsleistung!E52="JA",Definition_Reinigungsleistung!B52,"")&amp;" "&amp;IF(Definition_Reinigungsleistung!E53="JA",Definition_Reinigungsleistung!B53,"")&amp;" "&amp;IF(Definition_Reinigungsleistung!E54="JA",Definition_Reinigungsleistung!B54,"")&amp;" "&amp;IF(Definition_Reinigungsleistung!E55="JA",Definition_Reinigungsleistung!B55,"")&amp;" "&amp;IF(Definition_Reinigungsleistung!E56="JA",Definition_Reinigungsleistung!B56,""))</f>
        <v/>
      </c>
      <c r="F15" s="52"/>
    </row>
    <row r="16" spans="2:6">
      <c r="B16" s="17"/>
    </row>
    <row r="18" spans="2:6" ht="16">
      <c r="B18" s="9" t="s">
        <v>34</v>
      </c>
      <c r="C18" s="10" t="s">
        <v>29</v>
      </c>
      <c r="D18" s="10" t="s">
        <v>27</v>
      </c>
      <c r="E18" s="9" t="s">
        <v>53</v>
      </c>
      <c r="F18" s="9" t="s">
        <v>50</v>
      </c>
    </row>
    <row r="19" spans="2:6" ht="32">
      <c r="B19" s="47" t="s">
        <v>244</v>
      </c>
      <c r="C19" s="14" t="s">
        <v>54</v>
      </c>
      <c r="D19" s="14" t="s">
        <v>500</v>
      </c>
      <c r="E19" s="19" t="str">
        <f>IF(OperativerEinkäufer_Grobplan_W!G20&lt;&gt;"",OperativerEinkäufer_Grobplan_W!G20,"-")</f>
        <v>-</v>
      </c>
      <c r="F19" s="19" t="str">
        <f>OperativerEinkäufer_Grobplan_W!K20</f>
        <v>keine Antwort</v>
      </c>
    </row>
    <row r="20" spans="2:6" ht="32">
      <c r="B20" s="47" t="s">
        <v>245</v>
      </c>
      <c r="C20" s="14" t="s">
        <v>54</v>
      </c>
      <c r="D20" s="14" t="s">
        <v>501</v>
      </c>
      <c r="E20" s="19" t="str">
        <f>IF(OperativerEinkäufer_Grobplan_W!G21&lt;&gt;"",OperativerEinkäufer_Grobplan_W!G21,"-")</f>
        <v>-</v>
      </c>
      <c r="F20" s="19" t="str">
        <f>OperativerEinkäufer_Grobplan_W!K21</f>
        <v>keine Antwort</v>
      </c>
    </row>
    <row r="21" spans="2:6" ht="32">
      <c r="B21" s="47" t="s">
        <v>246</v>
      </c>
      <c r="C21" s="14" t="s">
        <v>54</v>
      </c>
      <c r="D21" s="14" t="s">
        <v>38</v>
      </c>
      <c r="E21" s="19" t="str">
        <f>IF(OperativerEinkäufer_Grobplan_W!G22&lt;&gt;"",OperativerEinkäufer_Grobplan_W!G22,"-")</f>
        <v>-</v>
      </c>
      <c r="F21" s="19" t="str">
        <f>OperativerEinkäufer_Grobplan_W!K22</f>
        <v>keine Antwort</v>
      </c>
    </row>
    <row r="22" spans="2:6" ht="64">
      <c r="B22" s="47" t="s">
        <v>247</v>
      </c>
      <c r="C22" s="14" t="s">
        <v>54</v>
      </c>
      <c r="D22" s="14" t="s">
        <v>47</v>
      </c>
      <c r="E22" s="19" t="str">
        <f>IF(OperativerEinkäufer_Grobplan_W!G23&lt;&gt;"",OperativerEinkäufer_Grobplan_W!G23,"-")</f>
        <v>-</v>
      </c>
      <c r="F22" s="19" t="str">
        <f>OperativerEinkäufer_Grobplan_W!K23</f>
        <v>keine Antwort</v>
      </c>
    </row>
    <row r="23" spans="2:6" ht="32">
      <c r="B23" s="47" t="s">
        <v>248</v>
      </c>
      <c r="C23" s="14" t="s">
        <v>54</v>
      </c>
      <c r="D23" s="14" t="s">
        <v>502</v>
      </c>
      <c r="E23" s="19" t="str">
        <f>IF(OperativerEinkäufer_Grobplan_W!G24&lt;&gt;"",OperativerEinkäufer_Grobplan_W!G24,"-")</f>
        <v>-</v>
      </c>
      <c r="F23" s="19" t="str">
        <f>OperativerEinkäufer_Grobplan_W!K24</f>
        <v>keine Antwort</v>
      </c>
    </row>
    <row r="24" spans="2:6" ht="32">
      <c r="B24" s="47" t="s">
        <v>249</v>
      </c>
      <c r="C24" s="14" t="s">
        <v>54</v>
      </c>
      <c r="D24" s="14" t="s">
        <v>503</v>
      </c>
      <c r="E24" s="19" t="str">
        <f>IF(OperativerEinkäufer_Grobplan_W!G25&lt;&gt;"",OperativerEinkäufer_Grobplan_W!G25,"-")</f>
        <v>-</v>
      </c>
      <c r="F24" s="19" t="str">
        <f>OperativerEinkäufer_Grobplan_W!K25</f>
        <v>keine Antwort</v>
      </c>
    </row>
    <row r="25" spans="2:6" ht="32">
      <c r="B25" s="47" t="s">
        <v>250</v>
      </c>
      <c r="C25" s="14" t="s">
        <v>54</v>
      </c>
      <c r="D25" s="14" t="s">
        <v>504</v>
      </c>
      <c r="E25" s="19" t="str">
        <f>IF(OperativerEinkäufer_Grobplan_W!G26&lt;&gt;"",OperativerEinkäufer_Grobplan_W!G26,"-")</f>
        <v>-</v>
      </c>
      <c r="F25" s="19" t="str">
        <f>OperativerEinkäufer_Grobplan_W!K26</f>
        <v>keine Antwort</v>
      </c>
    </row>
    <row r="26" spans="2:6" ht="48">
      <c r="B26" s="47" t="s">
        <v>251</v>
      </c>
      <c r="C26" s="14" t="s">
        <v>54</v>
      </c>
      <c r="D26" s="14" t="s">
        <v>505</v>
      </c>
      <c r="E26" s="19" t="str">
        <f>IF(OperativerEinkäufer_Grobplan_W!G27&lt;&gt;"",OperativerEinkäufer_Grobplan_W!G27,"-")</f>
        <v>-</v>
      </c>
      <c r="F26" s="19" t="str">
        <f>OperativerEinkäufer_Grobplan_W!K27</f>
        <v>keine Antwort</v>
      </c>
    </row>
    <row r="27" spans="2:6" ht="48">
      <c r="B27" s="47" t="s">
        <v>252</v>
      </c>
      <c r="C27" s="14" t="s">
        <v>54</v>
      </c>
      <c r="D27" s="14" t="s">
        <v>506</v>
      </c>
      <c r="E27" s="19" t="str">
        <f>IF(OperativerEinkäufer_Grobplan_W!G28&lt;&gt;"",OperativerEinkäufer_Grobplan_W!G28,"-")</f>
        <v>-</v>
      </c>
      <c r="F27" s="19" t="str">
        <f>OperativerEinkäufer_Grobplan_W!K28</f>
        <v>keine Antwort</v>
      </c>
    </row>
    <row r="28" spans="2:6" ht="48">
      <c r="B28" s="47" t="s">
        <v>253</v>
      </c>
      <c r="C28" s="14" t="s">
        <v>54</v>
      </c>
      <c r="D28" s="14" t="s">
        <v>170</v>
      </c>
      <c r="E28" s="19" t="str">
        <f>IF(OperativerEinkäufer_Grobplan_W!G29&lt;&gt;"",OperativerEinkäufer_Grobplan_W!G29,"-")</f>
        <v>-</v>
      </c>
      <c r="F28" s="19" t="str">
        <f>OperativerEinkäufer_Grobplan_W!K29</f>
        <v>keine Antwort</v>
      </c>
    </row>
    <row r="29" spans="2:6" ht="32">
      <c r="B29" s="47" t="s">
        <v>264</v>
      </c>
      <c r="C29" s="14" t="s">
        <v>71</v>
      </c>
      <c r="D29" s="14" t="s">
        <v>508</v>
      </c>
      <c r="E29" s="19" t="str">
        <f>IF(OperativerEinkäufer_Feinplan_W!G20&lt;&gt;"",OperativerEinkäufer_Grobplan_W!G20,"-")</f>
        <v>-</v>
      </c>
      <c r="F29" s="19" t="str">
        <f>OperativerEinkäufer_Feinplan_W!K20</f>
        <v>keine Antwort</v>
      </c>
    </row>
    <row r="30" spans="2:6" ht="48">
      <c r="B30" s="47" t="s">
        <v>265</v>
      </c>
      <c r="C30" s="14" t="s">
        <v>71</v>
      </c>
      <c r="D30" s="14" t="s">
        <v>509</v>
      </c>
      <c r="E30" s="19" t="str">
        <f>IF(OperativerEinkäufer_Feinplan_W!G21&lt;&gt;"",OperativerEinkäufer_Grobplan_W!G21,"-")</f>
        <v>-</v>
      </c>
      <c r="F30" s="19" t="str">
        <f>OperativerEinkäufer_Feinplan_W!K21</f>
        <v>keine Antwort</v>
      </c>
    </row>
    <row r="31" spans="2:6" ht="32">
      <c r="B31" s="47" t="s">
        <v>266</v>
      </c>
      <c r="C31" s="14" t="s">
        <v>71</v>
      </c>
      <c r="D31" s="14" t="s">
        <v>510</v>
      </c>
      <c r="E31" s="19" t="str">
        <f>IF(OperativerEinkäufer_Feinplan_W!G22&lt;&gt;"",OperativerEinkäufer_Grobplan_W!G22,"-")</f>
        <v>-</v>
      </c>
      <c r="F31" s="19" t="str">
        <f>OperativerEinkäufer_Feinplan_W!K22</f>
        <v>keine Antwort</v>
      </c>
    </row>
    <row r="32" spans="2:6" ht="64">
      <c r="B32" s="47" t="s">
        <v>267</v>
      </c>
      <c r="C32" s="14" t="s">
        <v>71</v>
      </c>
      <c r="D32" s="14" t="s">
        <v>512</v>
      </c>
      <c r="E32" s="19" t="str">
        <f>IF(OperativerEinkäufer_Feinplan_W!G23&lt;&gt;"",OperativerEinkäufer_Grobplan_W!G23,"-")</f>
        <v>-</v>
      </c>
      <c r="F32" s="19" t="str">
        <f>OperativerEinkäufer_Feinplan_W!K23</f>
        <v>keine Antwort</v>
      </c>
    </row>
    <row r="33" spans="2:6" ht="48">
      <c r="B33" s="47" t="s">
        <v>268</v>
      </c>
      <c r="C33" s="14" t="s">
        <v>71</v>
      </c>
      <c r="D33" s="14" t="s">
        <v>513</v>
      </c>
      <c r="E33" s="19" t="str">
        <f>IF(OperativerEinkäufer_Feinplan_W!G24&lt;&gt;"",OperativerEinkäufer_Grobplan_W!G24,"-")</f>
        <v>-</v>
      </c>
      <c r="F33" s="19" t="str">
        <f>OperativerEinkäufer_Feinplan_W!K24</f>
        <v>keine Antwort</v>
      </c>
    </row>
    <row r="34" spans="2:6" ht="48">
      <c r="B34" s="47" t="s">
        <v>269</v>
      </c>
      <c r="C34" s="14" t="s">
        <v>71</v>
      </c>
      <c r="D34" s="14" t="s">
        <v>514</v>
      </c>
      <c r="E34" s="19" t="str">
        <f>IF(OperativerEinkäufer_Feinplan_W!G25&lt;&gt;"",OperativerEinkäufer_Grobplan_W!G25,"-")</f>
        <v>-</v>
      </c>
      <c r="F34" s="19" t="str">
        <f>OperativerEinkäufer_Feinplan_W!K25</f>
        <v>keine Antwort</v>
      </c>
    </row>
    <row r="35" spans="2:6" ht="64">
      <c r="B35" s="47" t="s">
        <v>278</v>
      </c>
      <c r="C35" s="14" t="s">
        <v>72</v>
      </c>
      <c r="D35" s="29" t="s">
        <v>515</v>
      </c>
      <c r="E35" s="19" t="str">
        <f>IF(OperativerEinkäufer_Nachhalt_W!G20&lt;&gt;"",OperativerEinkäufer_Nachhalt_W!G20,"-")</f>
        <v>-</v>
      </c>
      <c r="F35" s="19" t="str">
        <f>OperativerEinkäufer_Nachhalt_W!K20</f>
        <v>keine Antwort</v>
      </c>
    </row>
    <row r="36" spans="2:6" ht="32">
      <c r="B36" s="47" t="s">
        <v>279</v>
      </c>
      <c r="C36" s="14" t="s">
        <v>72</v>
      </c>
      <c r="D36" s="29" t="s">
        <v>517</v>
      </c>
      <c r="E36" s="19" t="str">
        <f>IF(OperativerEinkäufer_Nachhalt_W!G21&lt;&gt;"",OperativerEinkäufer_Nachhalt_W!G21,"-")</f>
        <v>-</v>
      </c>
      <c r="F36" s="19" t="str">
        <f>OperativerEinkäufer_Nachhalt_W!K21</f>
        <v>keine Antwort</v>
      </c>
    </row>
    <row r="37" spans="2:6" ht="48">
      <c r="B37" s="47" t="s">
        <v>280</v>
      </c>
      <c r="C37" s="14" t="s">
        <v>72</v>
      </c>
      <c r="D37" s="29" t="s">
        <v>519</v>
      </c>
      <c r="E37" s="19" t="str">
        <f>IF(OperativerEinkäufer_Nachhalt_W!G22&lt;&gt;"",OperativerEinkäufer_Nachhalt_W!G22,"-")</f>
        <v>-</v>
      </c>
      <c r="F37" s="19" t="str">
        <f>OperativerEinkäufer_Nachhalt_W!K22</f>
        <v>keine Antwort</v>
      </c>
    </row>
    <row r="38" spans="2:6" ht="64">
      <c r="B38" s="47" t="s">
        <v>281</v>
      </c>
      <c r="C38" s="14" t="s">
        <v>72</v>
      </c>
      <c r="D38" s="29" t="s">
        <v>520</v>
      </c>
      <c r="E38" s="19" t="str">
        <f>IF(OperativerEinkäufer_Nachhalt_W!G23&lt;&gt;"",OperativerEinkäufer_Nachhalt_W!G23,"-")</f>
        <v>-</v>
      </c>
      <c r="F38" s="19" t="str">
        <f>OperativerEinkäufer_Nachhalt_W!K23</f>
        <v>keine Antwort</v>
      </c>
    </row>
    <row r="39" spans="2:6" ht="48">
      <c r="B39" s="47" t="s">
        <v>282</v>
      </c>
      <c r="C39" s="14" t="s">
        <v>72</v>
      </c>
      <c r="D39" s="29" t="s">
        <v>521</v>
      </c>
      <c r="E39" s="19" t="str">
        <f>IF(OperativerEinkäufer_Nachhalt_W!G24&lt;&gt;"",OperativerEinkäufer_Nachhalt_W!G24,"-")</f>
        <v>-</v>
      </c>
      <c r="F39" s="19" t="str">
        <f>OperativerEinkäufer_Nachhalt_W!K24</f>
        <v>keine Antwort</v>
      </c>
    </row>
    <row r="40" spans="2:6" ht="64">
      <c r="B40" s="47" t="s">
        <v>283</v>
      </c>
      <c r="C40" s="14" t="s">
        <v>72</v>
      </c>
      <c r="D40" s="29" t="s">
        <v>523</v>
      </c>
      <c r="E40" s="19" t="str">
        <f>IF(OperativerEinkäufer_Nachhalt_W!G25&lt;&gt;"",OperativerEinkäufer_Nachhalt_W!G25,"-")</f>
        <v>-</v>
      </c>
      <c r="F40" s="19" t="str">
        <f>OperativerEinkäufer_Nachhalt_W!K25</f>
        <v>keine Antwort</v>
      </c>
    </row>
    <row r="41" spans="2:6" ht="64">
      <c r="B41" s="47" t="s">
        <v>284</v>
      </c>
      <c r="C41" s="14" t="s">
        <v>72</v>
      </c>
      <c r="D41" s="29" t="s">
        <v>524</v>
      </c>
      <c r="E41" s="19" t="str">
        <f>IF(OperativerEinkäufer_Nachhalt_W!G26&lt;&gt;"",OperativerEinkäufer_Nachhalt_W!G26,"-")</f>
        <v>-</v>
      </c>
      <c r="F41" s="19" t="str">
        <f>OperativerEinkäufer_Nachhalt_W!K26</f>
        <v>keine Antwort</v>
      </c>
    </row>
    <row r="42" spans="2:6" ht="64">
      <c r="B42" s="47" t="s">
        <v>285</v>
      </c>
      <c r="C42" s="14" t="s">
        <v>72</v>
      </c>
      <c r="D42" s="29" t="s">
        <v>526</v>
      </c>
      <c r="E42" s="19" t="str">
        <f>IF(OperativerEinkäufer_Nachhalt_W!G27&lt;&gt;"",OperativerEinkäufer_Nachhalt_W!G27,"-")</f>
        <v>-</v>
      </c>
      <c r="F42" s="19" t="str">
        <f>OperativerEinkäufer_Nachhalt_W!K27</f>
        <v>keine Antwort</v>
      </c>
    </row>
    <row r="43" spans="2:6" ht="48">
      <c r="B43" s="47" t="s">
        <v>286</v>
      </c>
      <c r="C43" s="14" t="s">
        <v>72</v>
      </c>
      <c r="D43" s="29" t="s">
        <v>80</v>
      </c>
      <c r="E43" s="19" t="str">
        <f>IF(OperativerEinkäufer_Nachhalt_W!G29&lt;&gt;"",OperativerEinkäufer_Nachhalt_W!G29,"-")</f>
        <v>-</v>
      </c>
      <c r="F43" s="19" t="str">
        <f>OperativerEinkäufer_Nachhalt_W!K29</f>
        <v>keine Antwort</v>
      </c>
    </row>
    <row r="44" spans="2:6" ht="32">
      <c r="B44" s="47" t="s">
        <v>287</v>
      </c>
      <c r="C44" s="14" t="s">
        <v>72</v>
      </c>
      <c r="D44" s="29" t="s">
        <v>527</v>
      </c>
      <c r="E44" s="19" t="str">
        <f>IF(OperativerEinkäufer_Nachhalt_W!G30&lt;&gt;"",OperativerEinkäufer_Nachhalt_W!G30,"-")</f>
        <v>-</v>
      </c>
      <c r="F44" s="19" t="str">
        <f>OperativerEinkäufer_Nachhalt_W!K30</f>
        <v>keine Antwort</v>
      </c>
    </row>
    <row r="45" spans="2:6" ht="80">
      <c r="B45" s="47" t="s">
        <v>288</v>
      </c>
      <c r="C45" s="14" t="s">
        <v>72</v>
      </c>
      <c r="D45" s="29" t="s">
        <v>529</v>
      </c>
      <c r="E45" s="19" t="str">
        <f>IF(OperativerEinkäufer_Nachhalt_W!G31&lt;&gt;"",OperativerEinkäufer_Nachhalt_W!G31,"-")</f>
        <v>-</v>
      </c>
      <c r="F45" s="19" t="str">
        <f>OperativerEinkäufer_Nachhalt_W!K31</f>
        <v>keine Antwort</v>
      </c>
    </row>
    <row r="46" spans="2:6" ht="48">
      <c r="B46" s="47" t="s">
        <v>530</v>
      </c>
      <c r="C46" s="14" t="s">
        <v>72</v>
      </c>
      <c r="D46" s="29" t="s">
        <v>531</v>
      </c>
      <c r="E46" s="19" t="str">
        <f>IF(OperativerEinkäufer_Nachhalt_W!G32&lt;&gt;"",OperativerEinkäufer_Nachhalt_W!G32,"-")</f>
        <v>-</v>
      </c>
      <c r="F46" s="19" t="str">
        <f>OperativerEinkäufer_Nachhalt_W!K32</f>
        <v>keine Antwort</v>
      </c>
    </row>
    <row r="47" spans="2:6" ht="80">
      <c r="B47" s="47" t="s">
        <v>532</v>
      </c>
      <c r="C47" s="14" t="s">
        <v>72</v>
      </c>
      <c r="D47" s="29" t="s">
        <v>533</v>
      </c>
      <c r="E47" s="19" t="str">
        <f>IF(OperativerEinkäufer_Nachhalt_W!G33&lt;&gt;"",OperativerEinkäufer_Nachhalt_W!G33,"-")</f>
        <v>-</v>
      </c>
      <c r="F47" s="19" t="str">
        <f>OperativerEinkäufer_Nachhalt_W!K33</f>
        <v>keine Antwort</v>
      </c>
    </row>
    <row r="48" spans="2:6" ht="80">
      <c r="B48" s="47" t="s">
        <v>289</v>
      </c>
      <c r="C48" s="14" t="s">
        <v>135</v>
      </c>
      <c r="D48" s="14" t="s">
        <v>534</v>
      </c>
      <c r="E48" s="19" t="str">
        <f>IF(OperativerEinkäufer_Alternat_W!G20&lt;&gt;"",OperativerEinkäufer_Alternat_W!G20,"-")</f>
        <v>-</v>
      </c>
      <c r="F48" s="19" t="str">
        <f>OperativerEinkäufer_Alternat_W!K20</f>
        <v>keine Antwort</v>
      </c>
    </row>
    <row r="49" spans="2:6" ht="64">
      <c r="B49" s="47" t="s">
        <v>290</v>
      </c>
      <c r="C49" s="14" t="s">
        <v>135</v>
      </c>
      <c r="D49" s="14" t="s">
        <v>535</v>
      </c>
      <c r="E49" s="19" t="str">
        <f>IF(OperativerEinkäufer_Alternat_W!G21&lt;&gt;"",OperativerEinkäufer_Alternat_W!G21,"-")</f>
        <v>-</v>
      </c>
      <c r="F49" s="19" t="str">
        <f>OperativerEinkäufer_Alternat_W!K21</f>
        <v>keine Antwort</v>
      </c>
    </row>
    <row r="50" spans="2:6" ht="32">
      <c r="B50" s="47" t="s">
        <v>291</v>
      </c>
      <c r="C50" s="14" t="s">
        <v>135</v>
      </c>
      <c r="D50" s="14" t="s">
        <v>536</v>
      </c>
      <c r="E50" s="19" t="str">
        <f>IF(OperativerEinkäufer_Alternat_W!G22&lt;&gt;"",OperativerEinkäufer_Alternat_W!G22,"-")</f>
        <v>-</v>
      </c>
      <c r="F50" s="19" t="str">
        <f>OperativerEinkäufer_Alternat_W!K22</f>
        <v>keine Antwort</v>
      </c>
    </row>
    <row r="51" spans="2:6" ht="32">
      <c r="B51" s="47" t="s">
        <v>292</v>
      </c>
      <c r="C51" s="14" t="s">
        <v>135</v>
      </c>
      <c r="D51" s="14" t="s">
        <v>537</v>
      </c>
      <c r="E51" s="19" t="str">
        <f>IF(OperativerEinkäufer_Alternat_W!G23&lt;&gt;"",OperativerEinkäufer_Alternat_W!G23,"-")</f>
        <v>-</v>
      </c>
      <c r="F51" s="19" t="str">
        <f>OperativerEinkäufer_Alternat_W!K23</f>
        <v>keine Antwort</v>
      </c>
    </row>
    <row r="52" spans="2:6" ht="48">
      <c r="B52" s="47" t="s">
        <v>293</v>
      </c>
      <c r="C52" s="14" t="s">
        <v>135</v>
      </c>
      <c r="D52" s="14" t="s">
        <v>538</v>
      </c>
      <c r="E52" s="19" t="str">
        <f>IF(OperativerEinkäufer_Alternat_W!G24&lt;&gt;"",OperativerEinkäufer_Alternat_W!G24,"-")</f>
        <v>-</v>
      </c>
      <c r="F52" s="19" t="str">
        <f>OperativerEinkäufer_Alternat_W!K24</f>
        <v>keine Antwort</v>
      </c>
    </row>
    <row r="53" spans="2:6" ht="32">
      <c r="B53" s="47" t="s">
        <v>294</v>
      </c>
      <c r="C53" s="14" t="s">
        <v>135</v>
      </c>
      <c r="D53" s="14" t="s">
        <v>539</v>
      </c>
      <c r="E53" s="19" t="str">
        <f>IF(OperativerEinkäufer_Alternat_W!G25&lt;&gt;"",OperativerEinkäufer_Alternat_W!G25,"-")</f>
        <v>-</v>
      </c>
      <c r="F53" s="19" t="str">
        <f>OperativerEinkäufer_Alternat_W!K25</f>
        <v>keine Antwort</v>
      </c>
    </row>
    <row r="54" spans="2:6" ht="32">
      <c r="B54" s="47" t="s">
        <v>295</v>
      </c>
      <c r="C54" s="14" t="s">
        <v>135</v>
      </c>
      <c r="D54" s="14" t="s">
        <v>540</v>
      </c>
      <c r="E54" s="19" t="str">
        <f>IF(OperativerEinkäufer_Alternat_W!G26&lt;&gt;"",OperativerEinkäufer_Alternat_W!G26,"-")</f>
        <v>-</v>
      </c>
      <c r="F54" s="19" t="str">
        <f>OperativerEinkäufer_Alternat_W!K26</f>
        <v>keine Antwort</v>
      </c>
    </row>
    <row r="55" spans="2:6" ht="32">
      <c r="B55" s="47" t="s">
        <v>296</v>
      </c>
      <c r="C55" s="14" t="s">
        <v>135</v>
      </c>
      <c r="D55" s="14" t="s">
        <v>541</v>
      </c>
      <c r="E55" s="19" t="str">
        <f>IF(OperativerEinkäufer_Alternat_W!G27&lt;&gt;"",OperativerEinkäufer_Alternat_W!G27,"-")</f>
        <v>-</v>
      </c>
      <c r="F55" s="19" t="str">
        <f>OperativerEinkäufer_Alternat_W!K27</f>
        <v>keine Antwort</v>
      </c>
    </row>
    <row r="56" spans="2:6" ht="32">
      <c r="B56" s="47" t="s">
        <v>297</v>
      </c>
      <c r="C56" s="14" t="s">
        <v>135</v>
      </c>
      <c r="D56" s="14" t="s">
        <v>542</v>
      </c>
      <c r="E56" s="19" t="str">
        <f>IF(OperativerEinkäufer_Alternat_W!G28&lt;&gt;"",OperativerEinkäufer_Alternat_W!G28,"-")</f>
        <v>-</v>
      </c>
      <c r="F56" s="19" t="str">
        <f>OperativerEinkäufer_Alternat_W!K28</f>
        <v>keine Antwort</v>
      </c>
    </row>
    <row r="57" spans="2:6" ht="32">
      <c r="B57" s="47" t="s">
        <v>298</v>
      </c>
      <c r="C57" s="14" t="s">
        <v>135</v>
      </c>
      <c r="D57" s="14" t="s">
        <v>543</v>
      </c>
      <c r="E57" s="19" t="str">
        <f>IF(OperativerEinkäufer_Alternat_W!G29&lt;&gt;"",OperativerEinkäufer_Alternat_W!G29,"-")</f>
        <v>-</v>
      </c>
      <c r="F57" s="19" t="str">
        <f>OperativerEinkäufer_Alternat_W!K29</f>
        <v>keine Antwort</v>
      </c>
    </row>
    <row r="58" spans="2:6" ht="16">
      <c r="B58" s="47" t="s">
        <v>307</v>
      </c>
      <c r="C58" s="14" t="s">
        <v>348</v>
      </c>
      <c r="D58" s="14" t="s">
        <v>547</v>
      </c>
      <c r="E58" s="19" t="str">
        <f>IF(OperativerEinkäufer_Vergabe_W!G20&lt;&gt;"",OperativerEinkäufer_Vergabe_W!G20,"-")</f>
        <v>-</v>
      </c>
      <c r="F58" s="19" t="str">
        <f>OperativerEinkäufer_Vergabe_W!K20</f>
        <v>keine Antwort</v>
      </c>
    </row>
    <row r="59" spans="2:6" ht="16">
      <c r="B59" s="47" t="s">
        <v>308</v>
      </c>
      <c r="C59" s="14" t="s">
        <v>348</v>
      </c>
      <c r="D59" s="14" t="s">
        <v>550</v>
      </c>
      <c r="E59" s="19" t="str">
        <f>IF(OperativerEinkäufer_Vergabe_W!G21&lt;&gt;"",OperativerEinkäufer_Vergabe_W!G21,"-")</f>
        <v>-</v>
      </c>
      <c r="F59" s="19" t="str">
        <f>OperativerEinkäufer_Vergabe_W!K21</f>
        <v>keine Antwort</v>
      </c>
    </row>
    <row r="60" spans="2:6" ht="32">
      <c r="B60" s="47" t="s">
        <v>309</v>
      </c>
      <c r="C60" s="14" t="s">
        <v>348</v>
      </c>
      <c r="D60" s="14" t="s">
        <v>552</v>
      </c>
      <c r="E60" s="19" t="str">
        <f>IF(OperativerEinkäufer_Vergabe_W!G22&lt;&gt;"",OperativerEinkäufer_Vergabe_W!G22,"-")</f>
        <v>-</v>
      </c>
      <c r="F60" s="19" t="str">
        <f>OperativerEinkäufer_Vergabe_W!K22</f>
        <v>keine Antwort</v>
      </c>
    </row>
    <row r="61" spans="2:6" ht="16">
      <c r="B61" s="47" t="s">
        <v>310</v>
      </c>
      <c r="C61" s="14" t="s">
        <v>348</v>
      </c>
      <c r="D61" s="14" t="s">
        <v>554</v>
      </c>
      <c r="E61" s="19" t="str">
        <f>IF(OperativerEinkäufer_Vergabe_W!G23&lt;&gt;"",OperativerEinkäufer_Vergabe_W!G23,"-")</f>
        <v>-</v>
      </c>
      <c r="F61" s="19" t="str">
        <f>OperativerEinkäufer_Vergabe_W!K23</f>
        <v>keine Antwort</v>
      </c>
    </row>
    <row r="62" spans="2:6" ht="48">
      <c r="B62" s="47" t="s">
        <v>311</v>
      </c>
      <c r="C62" s="14" t="s">
        <v>348</v>
      </c>
      <c r="D62" s="14" t="s">
        <v>556</v>
      </c>
      <c r="E62" s="19" t="str">
        <f>IF(OperativerEinkäufer_Vergabe_W!G24&lt;&gt;"",OperativerEinkäufer_Vergabe_W!G24,"-")</f>
        <v>-</v>
      </c>
      <c r="F62" s="19" t="str">
        <f>OperativerEinkäufer_Vergabe_W!K24</f>
        <v>keine Antwort</v>
      </c>
    </row>
    <row r="63" spans="2:6" ht="32">
      <c r="B63" s="47" t="s">
        <v>312</v>
      </c>
      <c r="C63" s="14" t="s">
        <v>348</v>
      </c>
      <c r="D63" s="14" t="s">
        <v>558</v>
      </c>
      <c r="E63" s="19" t="str">
        <f>IF(OperativerEinkäufer_Vergabe_W!G25&lt;&gt;"",OperativerEinkäufer_Vergabe_W!G25,"-")</f>
        <v>-</v>
      </c>
      <c r="F63" s="19" t="str">
        <f>OperativerEinkäufer_Vergabe_W!K25</f>
        <v>keine Antwort</v>
      </c>
    </row>
    <row r="64" spans="2:6" ht="16">
      <c r="B64" s="47" t="s">
        <v>313</v>
      </c>
      <c r="C64" s="14" t="s">
        <v>348</v>
      </c>
      <c r="D64" s="14" t="s">
        <v>560</v>
      </c>
      <c r="E64" s="19" t="str">
        <f>IF(OperativerEinkäufer_Vergabe_W!G26&lt;&gt;"",OperativerEinkäufer_Vergabe_W!G26,"-")</f>
        <v>-</v>
      </c>
      <c r="F64" s="19" t="str">
        <f>OperativerEinkäufer_Vergabe_W!K26</f>
        <v>keine Antwort</v>
      </c>
    </row>
    <row r="65" spans="2:6" ht="32">
      <c r="B65" s="47" t="s">
        <v>314</v>
      </c>
      <c r="C65" s="14" t="s">
        <v>348</v>
      </c>
      <c r="D65" s="14" t="s">
        <v>562</v>
      </c>
      <c r="E65" s="19" t="str">
        <f>IF(OperativerEinkäufer_Vergabe_W!G27&lt;&gt;"",OperativerEinkäufer_Vergabe_W!G27,"-")</f>
        <v>-</v>
      </c>
      <c r="F65" s="19" t="str">
        <f>OperativerEinkäufer_Vergabe_W!K27</f>
        <v>keine Antwort</v>
      </c>
    </row>
    <row r="66" spans="2:6" ht="32">
      <c r="B66" s="47" t="s">
        <v>315</v>
      </c>
      <c r="C66" s="14" t="s">
        <v>348</v>
      </c>
      <c r="D66" s="14" t="s">
        <v>563</v>
      </c>
      <c r="E66" s="19" t="str">
        <f>IF(OperativerEinkäufer_Vergabe_W!G28&lt;&gt;"",OperativerEinkäufer_Vergabe_W!G28,"-")</f>
        <v>-</v>
      </c>
      <c r="F66" s="19" t="str">
        <f>OperativerEinkäufer_Vergabe_W!K28</f>
        <v>keine Antwort</v>
      </c>
    </row>
    <row r="67" spans="2:6" ht="32">
      <c r="B67" s="47" t="s">
        <v>316</v>
      </c>
      <c r="C67" s="14" t="s">
        <v>348</v>
      </c>
      <c r="D67" s="14" t="s">
        <v>565</v>
      </c>
      <c r="E67" s="19" t="str">
        <f>IF(OperativerEinkäufer_Vergabe_W!G29&lt;&gt;"",OperativerEinkäufer_Vergabe_W!G29,"-")</f>
        <v>-</v>
      </c>
      <c r="F67" s="19" t="str">
        <f>OperativerEinkäufer_Vergabe_W!K29</f>
        <v>keine Antwort</v>
      </c>
    </row>
    <row r="68" spans="2:6" ht="16">
      <c r="B68" s="47" t="s">
        <v>317</v>
      </c>
      <c r="C68" s="14" t="s">
        <v>348</v>
      </c>
      <c r="D68" s="14" t="s">
        <v>567</v>
      </c>
      <c r="E68" s="19" t="str">
        <f>IF(OperativerEinkäufer_Vergabe_W!G30&lt;&gt;"",OperativerEinkäufer_Vergabe_W!G30,"-")</f>
        <v>-</v>
      </c>
      <c r="F68" s="19" t="str">
        <f>OperativerEinkäufer_Vergabe_W!K30</f>
        <v>keine Antwort</v>
      </c>
    </row>
    <row r="69" spans="2:6" ht="32">
      <c r="B69" s="47" t="s">
        <v>318</v>
      </c>
      <c r="C69" s="14" t="s">
        <v>348</v>
      </c>
      <c r="D69" s="14" t="s">
        <v>370</v>
      </c>
      <c r="E69" s="19" t="str">
        <f>IF(OperativerEinkäufer_Vergabe_W!G31&lt;&gt;"",OperativerEinkäufer_Vergabe_W!G31,"-")</f>
        <v>-</v>
      </c>
      <c r="F69" s="19" t="str">
        <f>OperativerEinkäufer_Vergabe_W!K31</f>
        <v>keine Antwort</v>
      </c>
    </row>
    <row r="70" spans="2:6" ht="16">
      <c r="B70" s="47" t="s">
        <v>319</v>
      </c>
      <c r="C70" s="14" t="s">
        <v>348</v>
      </c>
      <c r="D70" s="14" t="s">
        <v>369</v>
      </c>
      <c r="E70" s="19" t="str">
        <f>IF(OperativerEinkäufer_Vergabe_W!G32&lt;&gt;"",OperativerEinkäufer_Vergabe_W!G32,"-")</f>
        <v>-</v>
      </c>
      <c r="F70" s="19" t="str">
        <f>OperativerEinkäufer_Vergabe_W!K32</f>
        <v>keine Antwort</v>
      </c>
    </row>
    <row r="71" spans="2:6" ht="16">
      <c r="B71" s="47" t="s">
        <v>327</v>
      </c>
      <c r="C71" s="14" t="s">
        <v>349</v>
      </c>
      <c r="D71" s="14" t="s">
        <v>381</v>
      </c>
      <c r="E71" s="19" t="str">
        <f>IF(OperativerEinkäufer_Durchf_W!G20&lt;&gt;"",OperativerEinkäufer_Durchf_W!G20,"-")</f>
        <v>-</v>
      </c>
      <c r="F71" s="19" t="str">
        <f>OperativerEinkäufer_Durchf_W!K20</f>
        <v>keine Antwort</v>
      </c>
    </row>
    <row r="72" spans="2:6" ht="16">
      <c r="B72" s="47" t="s">
        <v>328</v>
      </c>
      <c r="C72" s="14" t="s">
        <v>349</v>
      </c>
      <c r="D72" s="14" t="s">
        <v>382</v>
      </c>
      <c r="E72" s="19" t="str">
        <f>IF(OperativerEinkäufer_Durchf_W!G21&lt;&gt;"",OperativerEinkäufer_Durchf_W!G21,"-")</f>
        <v>-</v>
      </c>
      <c r="F72" s="19" t="str">
        <f>OperativerEinkäufer_Durchf_W!K21</f>
        <v>keine Antwort</v>
      </c>
    </row>
    <row r="73" spans="2:6" ht="48">
      <c r="B73" s="47" t="s">
        <v>329</v>
      </c>
      <c r="C73" s="14" t="s">
        <v>349</v>
      </c>
      <c r="D73" s="14" t="s">
        <v>383</v>
      </c>
      <c r="E73" s="19" t="str">
        <f>IF(OperativerEinkäufer_Durchf_W!G22&lt;&gt;"",OperativerEinkäufer_Durchf_W!G22,"-")</f>
        <v>-</v>
      </c>
      <c r="F73" s="19" t="str">
        <f>OperativerEinkäufer_Durchf_W!K22</f>
        <v>keine Antwort</v>
      </c>
    </row>
    <row r="74" spans="2:6" ht="32">
      <c r="B74" s="47" t="s">
        <v>330</v>
      </c>
      <c r="C74" s="14" t="s">
        <v>349</v>
      </c>
      <c r="D74" s="14" t="s">
        <v>572</v>
      </c>
      <c r="E74" s="19" t="str">
        <f>IF(OperativerEinkäufer_Durchf_W!G23&lt;&gt;"",OperativerEinkäufer_Durchf_W!G23,"-")</f>
        <v>-</v>
      </c>
      <c r="F74" s="19" t="str">
        <f>OperativerEinkäufer_Durchf_W!K23</f>
        <v>keine Antwort</v>
      </c>
    </row>
    <row r="75" spans="2:6" ht="16">
      <c r="B75" s="47" t="s">
        <v>331</v>
      </c>
      <c r="C75" s="14" t="s">
        <v>349</v>
      </c>
      <c r="D75" s="14" t="s">
        <v>384</v>
      </c>
      <c r="E75" s="19" t="str">
        <f>IF(OperativerEinkäufer_Durchf_W!G24&lt;&gt;"",OperativerEinkäufer_Durchf_W!G24,"-")</f>
        <v>-</v>
      </c>
      <c r="F75" s="19" t="str">
        <f>OperativerEinkäufer_Durchf_W!K24</f>
        <v>keine Antwort</v>
      </c>
    </row>
    <row r="76" spans="2:6" ht="48">
      <c r="B76" s="47" t="s">
        <v>332</v>
      </c>
      <c r="C76" s="14" t="s">
        <v>349</v>
      </c>
      <c r="D76" s="14" t="s">
        <v>385</v>
      </c>
      <c r="E76" s="19" t="str">
        <f>IF(OperativerEinkäufer_Durchf_W!G25&lt;&gt;"",OperativerEinkäufer_Durchf_W!G25,"-")</f>
        <v>-</v>
      </c>
      <c r="F76" s="19" t="str">
        <f>OperativerEinkäufer_Durchf_W!K25</f>
        <v>keine Antwort</v>
      </c>
    </row>
    <row r="77" spans="2:6" ht="16">
      <c r="B77" s="47" t="s">
        <v>333</v>
      </c>
      <c r="C77" s="14" t="s">
        <v>349</v>
      </c>
      <c r="D77" s="14" t="s">
        <v>386</v>
      </c>
      <c r="E77" s="19" t="str">
        <f>IF(OperativerEinkäufer_Durchf_W!G26&lt;&gt;"",OperativerEinkäufer_Durchf_W!G26,"-")</f>
        <v>-</v>
      </c>
      <c r="F77" s="19" t="str">
        <f>OperativerEinkäufer_Durchf_W!K26</f>
        <v>keine Antwort</v>
      </c>
    </row>
    <row r="78" spans="2:6" ht="32">
      <c r="B78" s="47" t="s">
        <v>334</v>
      </c>
      <c r="C78" s="14" t="s">
        <v>349</v>
      </c>
      <c r="D78" s="14" t="s">
        <v>387</v>
      </c>
      <c r="E78" s="19" t="str">
        <f>IF(OperativerEinkäufer_Durchf_W!G27&lt;&gt;"",OperativerEinkäufer_Durchf_W!G27,"-")</f>
        <v>-</v>
      </c>
      <c r="F78" s="19" t="str">
        <f>OperativerEinkäufer_Durchf_W!K27</f>
        <v>keine Antwort</v>
      </c>
    </row>
    <row r="79" spans="2:6" ht="32">
      <c r="B79" s="47" t="s">
        <v>336</v>
      </c>
      <c r="C79" s="14" t="s">
        <v>350</v>
      </c>
      <c r="D79" s="14" t="s">
        <v>574</v>
      </c>
      <c r="E79" s="19" t="str">
        <f>IF(OperativerEinkäufer_Nachb_W!G20&lt;&gt;"",OperativerEinkäufer_Nachb_W!G20,"-")</f>
        <v>-</v>
      </c>
      <c r="F79" s="19" t="str">
        <f>OperativerEinkäufer_Nachb_W!K20</f>
        <v>keine Antwort</v>
      </c>
    </row>
    <row r="80" spans="2:6" ht="32">
      <c r="B80" s="47" t="s">
        <v>337</v>
      </c>
      <c r="C80" s="14" t="s">
        <v>350</v>
      </c>
      <c r="D80" s="14" t="s">
        <v>389</v>
      </c>
      <c r="E80" s="19" t="str">
        <f>IF(OperativerEinkäufer_Nachb_W!G21&lt;&gt;"",OperativerEinkäufer_Nachb_W!G21,"-")</f>
        <v>-</v>
      </c>
      <c r="F80" s="19" t="str">
        <f>OperativerEinkäufer_Nachb_W!K21</f>
        <v>keine Antwort</v>
      </c>
    </row>
    <row r="81" spans="2:6" ht="32">
      <c r="B81" s="47" t="s">
        <v>338</v>
      </c>
      <c r="C81" s="14" t="s">
        <v>350</v>
      </c>
      <c r="D81" s="14" t="s">
        <v>390</v>
      </c>
      <c r="E81" s="19" t="str">
        <f>IF(OperativerEinkäufer_Nachb_W!G22&lt;&gt;"",OperativerEinkäufer_Nachb_W!G22,"-")</f>
        <v>-</v>
      </c>
      <c r="F81" s="19" t="str">
        <f>OperativerEinkäufer_Nachb_W!K22</f>
        <v>keine Antwort</v>
      </c>
    </row>
    <row r="82" spans="2:6" ht="32">
      <c r="B82" s="47" t="s">
        <v>339</v>
      </c>
      <c r="C82" s="14" t="s">
        <v>350</v>
      </c>
      <c r="D82" s="14" t="s">
        <v>391</v>
      </c>
      <c r="E82" s="19" t="str">
        <f>IF(OperativerEinkäufer_Nachb_W!G23&lt;&gt;"",OperativerEinkäufer_Nachb_W!G23,"-")</f>
        <v>-</v>
      </c>
      <c r="F82" s="19" t="str">
        <f>OperativerEinkäufer_Nachb_W!K23</f>
        <v>keine Antwort</v>
      </c>
    </row>
    <row r="83" spans="2:6" ht="32">
      <c r="B83" s="47" t="s">
        <v>340</v>
      </c>
      <c r="C83" s="14" t="s">
        <v>350</v>
      </c>
      <c r="D83" s="14" t="s">
        <v>392</v>
      </c>
      <c r="E83" s="19" t="str">
        <f>IF(OperativerEinkäufer_Nachb_W!G24&lt;&gt;"",OperativerEinkäufer_Nachb_W!G24,"-")</f>
        <v>-</v>
      </c>
      <c r="F83" s="19" t="str">
        <f>OperativerEinkäufer_Nachb_W!K24</f>
        <v>keine Antwort</v>
      </c>
    </row>
    <row r="84" spans="2:6" ht="48">
      <c r="B84" s="47" t="s">
        <v>341</v>
      </c>
      <c r="C84" s="14" t="s">
        <v>350</v>
      </c>
      <c r="D84" s="14" t="s">
        <v>394</v>
      </c>
      <c r="E84" s="19" t="str">
        <f>IF(OperativerEinkäufer_Nachb_W!G25&lt;&gt;"",OperativerEinkäufer_Nachb_W!G25,"-")</f>
        <v>-</v>
      </c>
      <c r="F84" s="19" t="str">
        <f>OperativerEinkäufer_Nachb_W!K25</f>
        <v>keine Antwort</v>
      </c>
    </row>
    <row r="85" spans="2:6" ht="48">
      <c r="B85" s="47" t="s">
        <v>342</v>
      </c>
      <c r="C85" s="14" t="s">
        <v>350</v>
      </c>
      <c r="D85" s="14" t="s">
        <v>393</v>
      </c>
      <c r="E85" s="19" t="str">
        <f>IF(OperativerEinkäufer_Nachb_W!G26&lt;&gt;"",OperativerEinkäufer_Nachb_W!G26,"-")</f>
        <v>-</v>
      </c>
      <c r="F85" s="19" t="str">
        <f>OperativerEinkäufer_Nachb_W!K26</f>
        <v>keine Antwort</v>
      </c>
    </row>
  </sheetData>
  <autoFilter ref="B18:F18" xr:uid="{8D212AFD-B70B-4768-BF3B-E8AD611BB83A}"/>
  <pageMargins left="0.70866141732283472" right="0.70866141732283472" top="0.78740157480314965" bottom="0.78740157480314965" header="0.31496062992125984" footer="0.31496062992125984"/>
  <pageSetup paperSize="9" scale="62" fitToHeight="20" orientation="landscape" r:id="rId1"/>
  <headerFooter>
    <oddFooter>&amp;A&amp;RSeite &amp;P</oddFooter>
  </headerFooter>
  <drawing r:id="rId2"/>
  <legacyDrawing r:id="rId3"/>
  <oleObjects>
    <mc:AlternateContent xmlns:mc="http://schemas.openxmlformats.org/markup-compatibility/2006">
      <mc:Choice Requires="x14">
        <oleObject progId="Visio.Drawing.15" shapeId="56321" r:id="rId4">
          <objectPr defaultSize="0" r:id="rId5">
            <anchor moveWithCells="1">
              <from>
                <xdr:col>5</xdr:col>
                <xdr:colOff>1752600</xdr:colOff>
                <xdr:row>1</xdr:row>
                <xdr:rowOff>114300</xdr:rowOff>
              </from>
              <to>
                <xdr:col>5</xdr:col>
                <xdr:colOff>2705100</xdr:colOff>
                <xdr:row>7</xdr:row>
                <xdr:rowOff>165100</xdr:rowOff>
              </to>
            </anchor>
          </objectPr>
        </oleObject>
      </mc:Choice>
      <mc:Fallback>
        <oleObject progId="Visio.Drawing.15" shapeId="56321" r:id="rId4"/>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7ECAA-FC20-4AEB-BC0B-D8BA2309AA9E}">
  <dimension ref="B6:H38"/>
  <sheetViews>
    <sheetView showGridLines="0" topLeftCell="A31" zoomScale="80" zoomScaleNormal="80" workbookViewId="0"/>
  </sheetViews>
  <sheetFormatPr baseColWidth="10" defaultColWidth="10.83203125" defaultRowHeight="15"/>
  <cols>
    <col min="1" max="2" width="3.83203125" style="1" customWidth="1"/>
    <col min="3" max="4" width="59.83203125" style="1" customWidth="1"/>
    <col min="5" max="5" width="18.5" style="1" customWidth="1"/>
    <col min="6" max="6" width="28.5" style="1" customWidth="1"/>
    <col min="7" max="16384" width="10.83203125" style="1"/>
  </cols>
  <sheetData>
    <row r="6" spans="2:6">
      <c r="B6" s="182" t="s">
        <v>0</v>
      </c>
      <c r="C6" s="182"/>
    </row>
    <row r="8" spans="2:6" ht="54" customHeight="1">
      <c r="B8" s="209" t="s">
        <v>544</v>
      </c>
      <c r="C8" s="209"/>
      <c r="D8" s="209"/>
      <c r="E8" s="209"/>
      <c r="F8" s="209"/>
    </row>
    <row r="10" spans="2:6">
      <c r="B10" s="208" t="s">
        <v>87</v>
      </c>
      <c r="C10" s="208"/>
    </row>
    <row r="11" spans="2:6">
      <c r="C11" s="25"/>
      <c r="D11" s="38"/>
      <c r="E11" s="38"/>
      <c r="F11" s="38"/>
    </row>
    <row r="12" spans="2:6" ht="48" customHeight="1">
      <c r="B12" s="184" t="s">
        <v>575</v>
      </c>
      <c r="C12" s="184"/>
      <c r="D12" s="184"/>
      <c r="E12" s="184"/>
      <c r="F12" s="184"/>
    </row>
    <row r="13" spans="2:6" ht="31" customHeight="1">
      <c r="B13" s="184" t="s">
        <v>153</v>
      </c>
      <c r="C13" s="184"/>
      <c r="D13" s="184"/>
      <c r="E13" s="184"/>
      <c r="F13" s="184"/>
    </row>
    <row r="14" spans="2:6" ht="31.5" customHeight="1">
      <c r="B14" s="184" t="s">
        <v>84</v>
      </c>
      <c r="C14" s="184"/>
      <c r="D14" s="184"/>
      <c r="E14" s="184"/>
      <c r="F14" s="184"/>
    </row>
    <row r="15" spans="2:6" ht="30.75" customHeight="1">
      <c r="B15" s="184" t="s">
        <v>85</v>
      </c>
      <c r="C15" s="184"/>
      <c r="D15" s="184"/>
      <c r="E15" s="184"/>
      <c r="F15" s="184"/>
    </row>
    <row r="16" spans="2:6" ht="46.5" customHeight="1">
      <c r="B16" s="184" t="s">
        <v>86</v>
      </c>
      <c r="C16" s="184"/>
      <c r="D16" s="184"/>
      <c r="E16" s="184"/>
      <c r="F16" s="184"/>
    </row>
    <row r="17" spans="2:8">
      <c r="C17" s="38"/>
      <c r="D17" s="38"/>
      <c r="E17" s="38"/>
      <c r="F17" s="38"/>
    </row>
    <row r="18" spans="2:8">
      <c r="B18" s="206" t="s">
        <v>88</v>
      </c>
      <c r="C18" s="206"/>
      <c r="D18" s="38"/>
      <c r="E18" s="38"/>
      <c r="F18" s="38"/>
    </row>
    <row r="19" spans="2:8">
      <c r="C19" s="25"/>
      <c r="D19" s="38"/>
      <c r="E19" s="38"/>
      <c r="F19" s="38"/>
    </row>
    <row r="20" spans="2:8" ht="44.5" customHeight="1">
      <c r="B20" s="183" t="s">
        <v>89</v>
      </c>
      <c r="C20" s="183"/>
      <c r="D20" s="183"/>
      <c r="E20" s="183"/>
      <c r="F20" s="183"/>
    </row>
    <row r="21" spans="2:8">
      <c r="C21" s="61"/>
    </row>
    <row r="22" spans="2:8">
      <c r="B22" s="62" t="s">
        <v>112</v>
      </c>
      <c r="C22" s="62"/>
    </row>
    <row r="23" spans="2:8">
      <c r="C23" s="61"/>
    </row>
    <row r="24" spans="2:8">
      <c r="B24" s="204" t="s">
        <v>111</v>
      </c>
      <c r="C24" s="204"/>
      <c r="D24" s="1" t="s">
        <v>130</v>
      </c>
    </row>
    <row r="25" spans="2:8">
      <c r="B25" s="204" t="s">
        <v>113</v>
      </c>
      <c r="C25" s="204"/>
      <c r="D25" s="1" t="s">
        <v>131</v>
      </c>
    </row>
    <row r="26" spans="2:8">
      <c r="B26" s="204" t="s">
        <v>114</v>
      </c>
      <c r="C26" s="204"/>
      <c r="D26" s="28" t="s">
        <v>132</v>
      </c>
    </row>
    <row r="28" spans="2:8">
      <c r="B28" s="205" t="s">
        <v>90</v>
      </c>
      <c r="C28" s="205"/>
    </row>
    <row r="29" spans="2:8">
      <c r="C29" s="50"/>
    </row>
    <row r="30" spans="2:8" ht="16">
      <c r="B30" s="10" t="s">
        <v>34</v>
      </c>
      <c r="C30" s="10" t="s">
        <v>93</v>
      </c>
      <c r="D30" s="10" t="s">
        <v>94</v>
      </c>
      <c r="E30" s="10" t="s">
        <v>95</v>
      </c>
      <c r="F30" s="10" t="s">
        <v>123</v>
      </c>
    </row>
    <row r="31" spans="2:8" ht="79.5" customHeight="1">
      <c r="B31" s="48">
        <v>1</v>
      </c>
      <c r="C31" s="41" t="s">
        <v>598</v>
      </c>
      <c r="D31" s="41" t="s">
        <v>594</v>
      </c>
      <c r="E31" s="43">
        <f>StrategischerEinkäufer_Bedarfsm!L15</f>
        <v>18</v>
      </c>
      <c r="F31" s="6"/>
      <c r="G31" s="50"/>
      <c r="H31" s="50"/>
    </row>
    <row r="32" spans="2:8" ht="79.5" customHeight="1">
      <c r="B32" s="48">
        <v>2</v>
      </c>
      <c r="C32" s="41" t="s">
        <v>579</v>
      </c>
      <c r="D32" s="41" t="s">
        <v>576</v>
      </c>
      <c r="E32" s="43">
        <f>StrategischerEinkäufer_Ökolog!O15</f>
        <v>10</v>
      </c>
      <c r="F32" s="24"/>
    </row>
    <row r="33" spans="2:8" ht="79.5" customHeight="1">
      <c r="B33" s="48">
        <v>3</v>
      </c>
      <c r="C33" s="41" t="s">
        <v>580</v>
      </c>
      <c r="D33" s="41" t="s">
        <v>577</v>
      </c>
      <c r="E33" s="43">
        <f>StrategischerEinkäufer_Sozial!O15</f>
        <v>10</v>
      </c>
      <c r="F33" s="24"/>
    </row>
    <row r="34" spans="2:8" ht="79.5" customHeight="1">
      <c r="B34" s="48">
        <v>4</v>
      </c>
      <c r="C34" s="41" t="s">
        <v>581</v>
      </c>
      <c r="D34" s="41" t="s">
        <v>578</v>
      </c>
      <c r="E34" s="43">
        <f>StrategischerEinkäufer_Orga!O15</f>
        <v>10</v>
      </c>
      <c r="F34" s="24"/>
      <c r="H34" s="59"/>
    </row>
    <row r="35" spans="2:8" ht="79.5" customHeight="1">
      <c r="B35" s="48">
        <v>5</v>
      </c>
      <c r="C35" s="41" t="s">
        <v>582</v>
      </c>
      <c r="D35" s="41" t="s">
        <v>583</v>
      </c>
      <c r="E35" s="43">
        <f>StrategischerEinkäufer_Markt!O15</f>
        <v>10</v>
      </c>
      <c r="F35" s="24"/>
    </row>
    <row r="36" spans="2:8" ht="79.5" customHeight="1">
      <c r="B36" s="136">
        <v>6</v>
      </c>
      <c r="C36" s="137" t="s">
        <v>546</v>
      </c>
      <c r="D36" s="137" t="s">
        <v>599</v>
      </c>
      <c r="E36" s="138">
        <f>OperativerEinkäufer_Durchf_N!L15</f>
        <v>9</v>
      </c>
      <c r="F36" s="15"/>
      <c r="H36" s="50"/>
    </row>
    <row r="37" spans="2:8" ht="12.75" customHeight="1">
      <c r="C37" s="42"/>
      <c r="D37" s="42"/>
      <c r="E37" s="44"/>
    </row>
    <row r="38" spans="2:8" ht="79.5" customHeight="1">
      <c r="B38" s="139" t="s">
        <v>346</v>
      </c>
      <c r="C38" s="137" t="s">
        <v>240</v>
      </c>
      <c r="D38" s="137" t="s">
        <v>584</v>
      </c>
      <c r="E38" s="138">
        <f>SUM(E32:E36)</f>
        <v>49</v>
      </c>
      <c r="F38" s="140"/>
      <c r="H38" s="50"/>
    </row>
  </sheetData>
  <mergeCells count="14">
    <mergeCell ref="B26:C26"/>
    <mergeCell ref="B28:C28"/>
    <mergeCell ref="B15:F15"/>
    <mergeCell ref="B16:F16"/>
    <mergeCell ref="B18:C18"/>
    <mergeCell ref="B20:F20"/>
    <mergeCell ref="B24:C24"/>
    <mergeCell ref="B25:C25"/>
    <mergeCell ref="B14:F14"/>
    <mergeCell ref="B6:C6"/>
    <mergeCell ref="B8:F8"/>
    <mergeCell ref="B10:C10"/>
    <mergeCell ref="B12:F12"/>
    <mergeCell ref="B13:F13"/>
  </mergeCells>
  <hyperlinks>
    <hyperlink ref="D26" r:id="rId1" xr:uid="{1B92D03F-32B8-457B-ABD5-C91592037AD8}"/>
  </hyperlinks>
  <pageMargins left="0.7" right="0.7" top="0.78740157499999996" bottom="0.78740157499999996" header="0.3" footer="0.3"/>
  <pageSetup paperSize="9" orientation="portrait" r:id="rId2"/>
  <drawing r:id="rId3"/>
  <legacyDrawing r:id="rId4"/>
  <oleObjects>
    <mc:AlternateContent xmlns:mc="http://schemas.openxmlformats.org/markup-compatibility/2006">
      <mc:Choice Requires="x14">
        <oleObject progId="Visio.Drawing.15" shapeId="34818" r:id="rId5">
          <objectPr defaultSize="0" autoPict="0" r:id="rId6">
            <anchor moveWithCells="1">
              <from>
                <xdr:col>5</xdr:col>
                <xdr:colOff>673100</xdr:colOff>
                <xdr:row>0</xdr:row>
                <xdr:rowOff>190500</xdr:rowOff>
              </from>
              <to>
                <xdr:col>5</xdr:col>
                <xdr:colOff>1816100</xdr:colOff>
                <xdr:row>7</xdr:row>
                <xdr:rowOff>101600</xdr:rowOff>
              </to>
            </anchor>
          </objectPr>
        </oleObject>
      </mc:Choice>
      <mc:Fallback>
        <oleObject progId="Visio.Drawing.15" shapeId="34818" r:id="rId5"/>
      </mc:Fallback>
    </mc:AlternateContent>
  </oleObjec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E2B17-552E-4857-8E21-688338EDA441}">
  <sheetPr>
    <pageSetUpPr fitToPage="1"/>
  </sheetPr>
  <dimension ref="B6:L46"/>
  <sheetViews>
    <sheetView showGridLines="0" zoomScale="80" zoomScaleNormal="80" workbookViewId="0">
      <selection activeCell="K37" sqref="K20:K37"/>
    </sheetView>
  </sheetViews>
  <sheetFormatPr baseColWidth="10" defaultRowHeight="15"/>
  <cols>
    <col min="1" max="1" width="4.1640625" customWidth="1"/>
    <col min="2" max="2" width="4.6640625" customWidth="1"/>
    <col min="3" max="3" width="40.5" customWidth="1"/>
    <col min="4" max="4" width="54" customWidth="1"/>
    <col min="5" max="5" width="24.33203125" customWidth="1"/>
    <col min="6" max="6" width="38.83203125" customWidth="1"/>
    <col min="7" max="8" width="69.6640625" customWidth="1"/>
    <col min="9" max="9" width="27.83203125" bestFit="1" customWidth="1"/>
    <col min="10" max="10" width="22" customWidth="1"/>
    <col min="11" max="11" width="40.5" bestFit="1" customWidth="1"/>
    <col min="12" max="12" width="31.83203125" bestFit="1" customWidth="1"/>
  </cols>
  <sheetData>
    <row r="6" spans="2:12">
      <c r="B6" s="65" t="s">
        <v>0</v>
      </c>
    </row>
    <row r="7" spans="2:12">
      <c r="B7" s="1"/>
    </row>
    <row r="8" spans="2:12">
      <c r="B8" s="65" t="s">
        <v>544</v>
      </c>
      <c r="K8" s="17" t="s">
        <v>122</v>
      </c>
    </row>
    <row r="10" spans="2:12">
      <c r="B10" s="17" t="s">
        <v>109</v>
      </c>
      <c r="D10" t="str">
        <f>StrategischerEinkäufer_Start!C31</f>
        <v>Wenn Sie sich mit der Ausgestaltung der Warengruppe "Reinigungsleistungen" befassen, dann können Sie sich hier mit den grundsätzlichen Anforderungen an Reinigungsleistungen beschäftigen.</v>
      </c>
      <c r="K10" s="22" t="s">
        <v>121</v>
      </c>
      <c r="L10" s="23" t="s">
        <v>120</v>
      </c>
    </row>
    <row r="11" spans="2:12" ht="16">
      <c r="B11" s="17" t="s">
        <v>110</v>
      </c>
      <c r="D11" t="str">
        <f>StrategischerEinkäufer_Start!D31</f>
        <v>Analyse Bedarfsstrukturen / Grundsätzliches Mengengerüst</v>
      </c>
      <c r="K11" s="15" t="s">
        <v>116</v>
      </c>
      <c r="L11" s="19">
        <f>COUNTIF($K$19:$K$37,$K$11)</f>
        <v>0</v>
      </c>
    </row>
    <row r="12" spans="2:12" ht="16">
      <c r="B12" s="17"/>
      <c r="K12" s="15" t="s">
        <v>117</v>
      </c>
      <c r="L12" s="19">
        <f>COUNTIF($K$19:$K$37,$K$12)</f>
        <v>0</v>
      </c>
    </row>
    <row r="13" spans="2:12" ht="16">
      <c r="B13" s="17" t="s">
        <v>111</v>
      </c>
      <c r="D13" t="str">
        <f>StrategischerEinkäufer_Start!$D$24</f>
        <v>Max Mustermann</v>
      </c>
      <c r="K13" s="15" t="s">
        <v>118</v>
      </c>
      <c r="L13" s="19">
        <f>COUNTIF($K$19:$K$37,$K$13)</f>
        <v>0</v>
      </c>
    </row>
    <row r="14" spans="2:12" ht="16">
      <c r="B14" s="17" t="s">
        <v>113</v>
      </c>
      <c r="D14" t="str">
        <f>StrategischerEinkäufer_Start!$D$25</f>
        <v>Beschaffung, Vergaberecht und Verträge</v>
      </c>
      <c r="K14" s="15" t="s">
        <v>51</v>
      </c>
      <c r="L14" s="19">
        <f>COUNTIF($K$19:$K$37,$K$14)</f>
        <v>18</v>
      </c>
    </row>
    <row r="15" spans="2:12" ht="16">
      <c r="B15" s="17" t="s">
        <v>115</v>
      </c>
      <c r="D15" t="str">
        <f>StrategischerEinkäufer_Start!$D$26</f>
        <v>max.mustermann@unibw.de</v>
      </c>
      <c r="K15" s="20" t="s">
        <v>119</v>
      </c>
      <c r="L15" s="21">
        <f>SUM(L11:L14)</f>
        <v>18</v>
      </c>
    </row>
    <row r="16" spans="2:12">
      <c r="B16" s="17"/>
    </row>
    <row r="17" spans="2:12" ht="29">
      <c r="B17" s="27" t="s">
        <v>727</v>
      </c>
    </row>
    <row r="19" spans="2:12" ht="16">
      <c r="B19" s="9" t="s">
        <v>34</v>
      </c>
      <c r="C19" s="10" t="s">
        <v>29</v>
      </c>
      <c r="D19" s="10" t="s">
        <v>27</v>
      </c>
      <c r="E19" s="9" t="s">
        <v>10</v>
      </c>
      <c r="F19" s="9" t="s">
        <v>28</v>
      </c>
      <c r="G19" s="9" t="s">
        <v>53</v>
      </c>
      <c r="H19" s="9" t="s">
        <v>48</v>
      </c>
      <c r="I19" s="9" t="s">
        <v>30</v>
      </c>
      <c r="J19" s="9" t="s">
        <v>31</v>
      </c>
      <c r="K19" s="9" t="s">
        <v>50</v>
      </c>
      <c r="L19" s="9" t="s">
        <v>52</v>
      </c>
    </row>
    <row r="20" spans="2:12" ht="32">
      <c r="B20" s="47" t="s">
        <v>244</v>
      </c>
      <c r="C20" s="14" t="s">
        <v>601</v>
      </c>
      <c r="D20" s="14" t="s">
        <v>39</v>
      </c>
      <c r="E20" s="14" t="s">
        <v>155</v>
      </c>
      <c r="F20" s="14" t="s">
        <v>606</v>
      </c>
      <c r="G20" s="6"/>
      <c r="H20" s="6"/>
      <c r="I20" s="6"/>
      <c r="J20" s="12"/>
      <c r="K20" s="15" t="s">
        <v>51</v>
      </c>
      <c r="L20" s="13" t="str">
        <f t="shared" ref="L20:L28" si="0">IF(AND(G20&lt;&gt;"",I20&lt;&gt;"",J20&lt;&gt;""),"JA","NEIN")</f>
        <v>NEIN</v>
      </c>
    </row>
    <row r="21" spans="2:12" ht="32">
      <c r="B21" s="47" t="s">
        <v>245</v>
      </c>
      <c r="C21" s="14" t="s">
        <v>601</v>
      </c>
      <c r="D21" s="14" t="s">
        <v>602</v>
      </c>
      <c r="E21" s="14" t="s">
        <v>156</v>
      </c>
      <c r="F21" s="14" t="s">
        <v>157</v>
      </c>
      <c r="G21" s="6"/>
      <c r="H21" s="6"/>
      <c r="I21" s="6"/>
      <c r="J21" s="12"/>
      <c r="K21" s="15" t="s">
        <v>51</v>
      </c>
      <c r="L21" s="13" t="str">
        <f t="shared" si="0"/>
        <v>NEIN</v>
      </c>
    </row>
    <row r="22" spans="2:12" ht="32">
      <c r="B22" s="47" t="s">
        <v>246</v>
      </c>
      <c r="C22" s="14" t="s">
        <v>601</v>
      </c>
      <c r="D22" s="14" t="s">
        <v>603</v>
      </c>
      <c r="E22" s="14" t="s">
        <v>156</v>
      </c>
      <c r="F22" s="14" t="s">
        <v>159</v>
      </c>
      <c r="G22" s="6"/>
      <c r="H22" s="6"/>
      <c r="I22" s="6"/>
      <c r="J22" s="12"/>
      <c r="K22" s="15" t="s">
        <v>51</v>
      </c>
      <c r="L22" s="13" t="str">
        <f t="shared" si="0"/>
        <v>NEIN</v>
      </c>
    </row>
    <row r="23" spans="2:12" ht="32">
      <c r="B23" s="47" t="s">
        <v>247</v>
      </c>
      <c r="C23" s="14" t="s">
        <v>601</v>
      </c>
      <c r="D23" s="14" t="s">
        <v>604</v>
      </c>
      <c r="E23" s="14" t="s">
        <v>156</v>
      </c>
      <c r="F23" s="14" t="s">
        <v>160</v>
      </c>
      <c r="G23" s="6"/>
      <c r="H23" s="6"/>
      <c r="I23" s="6"/>
      <c r="J23" s="12"/>
      <c r="K23" s="15" t="s">
        <v>51</v>
      </c>
      <c r="L23" s="13" t="str">
        <f t="shared" si="0"/>
        <v>NEIN</v>
      </c>
    </row>
    <row r="24" spans="2:12" ht="48">
      <c r="B24" s="47" t="s">
        <v>248</v>
      </c>
      <c r="C24" s="14" t="s">
        <v>601</v>
      </c>
      <c r="D24" s="14" t="s">
        <v>605</v>
      </c>
      <c r="E24" s="14" t="s">
        <v>156</v>
      </c>
      <c r="F24" s="14" t="s">
        <v>699</v>
      </c>
      <c r="G24" s="6"/>
      <c r="H24" s="6"/>
      <c r="I24" s="6"/>
      <c r="J24" s="12"/>
      <c r="K24" s="15" t="s">
        <v>51</v>
      </c>
      <c r="L24" s="13" t="str">
        <f t="shared" si="0"/>
        <v>NEIN</v>
      </c>
    </row>
    <row r="25" spans="2:12" ht="32">
      <c r="B25" s="47" t="s">
        <v>249</v>
      </c>
      <c r="C25" s="14" t="s">
        <v>601</v>
      </c>
      <c r="D25" s="14" t="s">
        <v>44</v>
      </c>
      <c r="E25" s="14" t="s">
        <v>156</v>
      </c>
      <c r="F25" s="14" t="s">
        <v>165</v>
      </c>
      <c r="G25" s="6"/>
      <c r="H25" s="6"/>
      <c r="I25" s="6"/>
      <c r="J25" s="12"/>
      <c r="K25" s="15" t="s">
        <v>51</v>
      </c>
      <c r="L25" s="13" t="str">
        <f t="shared" si="0"/>
        <v>NEIN</v>
      </c>
    </row>
    <row r="26" spans="2:12" ht="32">
      <c r="B26" s="47" t="s">
        <v>250</v>
      </c>
      <c r="C26" s="14" t="s">
        <v>601</v>
      </c>
      <c r="D26" s="14" t="s">
        <v>45</v>
      </c>
      <c r="E26" s="14" t="s">
        <v>156</v>
      </c>
      <c r="F26" s="14" t="s">
        <v>166</v>
      </c>
      <c r="G26" s="6"/>
      <c r="H26" s="6"/>
      <c r="I26" s="6"/>
      <c r="J26" s="12"/>
      <c r="K26" s="15" t="s">
        <v>51</v>
      </c>
      <c r="L26" s="13" t="str">
        <f t="shared" si="0"/>
        <v>NEIN</v>
      </c>
    </row>
    <row r="27" spans="2:12" ht="48">
      <c r="B27" s="47" t="s">
        <v>251</v>
      </c>
      <c r="C27" s="14" t="s">
        <v>601</v>
      </c>
      <c r="D27" s="14" t="s">
        <v>696</v>
      </c>
      <c r="E27" s="14" t="s">
        <v>156</v>
      </c>
      <c r="F27" s="14" t="s">
        <v>214</v>
      </c>
      <c r="G27" s="6"/>
      <c r="H27" s="6"/>
      <c r="I27" s="6"/>
      <c r="J27" s="12"/>
      <c r="K27" s="15" t="s">
        <v>51</v>
      </c>
      <c r="L27" s="13" t="str">
        <f t="shared" si="0"/>
        <v>NEIN</v>
      </c>
    </row>
    <row r="28" spans="2:12" ht="48">
      <c r="B28" s="47" t="s">
        <v>252</v>
      </c>
      <c r="C28" s="14" t="s">
        <v>601</v>
      </c>
      <c r="D28" s="14" t="s">
        <v>49</v>
      </c>
      <c r="E28" s="14" t="s">
        <v>156</v>
      </c>
      <c r="F28" s="14" t="s">
        <v>167</v>
      </c>
      <c r="G28" s="6"/>
      <c r="H28" s="6"/>
      <c r="I28" s="6"/>
      <c r="J28" s="12"/>
      <c r="K28" s="15" t="s">
        <v>51</v>
      </c>
      <c r="L28" s="13" t="str">
        <f t="shared" si="0"/>
        <v>NEIN</v>
      </c>
    </row>
    <row r="29" spans="2:12" ht="32">
      <c r="B29" s="47" t="s">
        <v>253</v>
      </c>
      <c r="C29" s="14" t="s">
        <v>601</v>
      </c>
      <c r="D29" s="14" t="s">
        <v>33</v>
      </c>
      <c r="E29" s="14" t="s">
        <v>156</v>
      </c>
      <c r="F29" s="14" t="s">
        <v>168</v>
      </c>
      <c r="G29" s="6"/>
      <c r="H29" s="6"/>
      <c r="I29" s="6"/>
      <c r="J29" s="12"/>
      <c r="K29" s="15" t="s">
        <v>51</v>
      </c>
      <c r="L29" s="13" t="str">
        <f t="shared" ref="L29:L37" si="1">IF(AND(G29&lt;&gt;"",I29&lt;&gt;"",J29&lt;&gt;""),"JA","NEIN")</f>
        <v>NEIN</v>
      </c>
    </row>
    <row r="30" spans="2:12" ht="32">
      <c r="B30" s="47" t="s">
        <v>254</v>
      </c>
      <c r="C30" s="14" t="s">
        <v>601</v>
      </c>
      <c r="D30" s="14" t="s">
        <v>700</v>
      </c>
      <c r="E30" s="14" t="s">
        <v>156</v>
      </c>
      <c r="F30" s="14" t="s">
        <v>171</v>
      </c>
      <c r="G30" s="6"/>
      <c r="H30" s="6"/>
      <c r="I30" s="6"/>
      <c r="J30" s="12"/>
      <c r="K30" s="15" t="s">
        <v>51</v>
      </c>
      <c r="L30" s="13" t="str">
        <f t="shared" si="1"/>
        <v>NEIN</v>
      </c>
    </row>
    <row r="31" spans="2:12" ht="48">
      <c r="B31" s="47" t="s">
        <v>255</v>
      </c>
      <c r="C31" s="14" t="s">
        <v>601</v>
      </c>
      <c r="D31" s="14" t="s">
        <v>55</v>
      </c>
      <c r="E31" s="14" t="s">
        <v>156</v>
      </c>
      <c r="F31" s="14" t="s">
        <v>610</v>
      </c>
      <c r="G31" s="6"/>
      <c r="H31" s="6"/>
      <c r="I31" s="6"/>
      <c r="J31" s="12"/>
      <c r="K31" s="15" t="s">
        <v>51</v>
      </c>
      <c r="L31" s="13" t="str">
        <f t="shared" si="1"/>
        <v>NEIN</v>
      </c>
    </row>
    <row r="32" spans="2:12" ht="160">
      <c r="B32" s="47" t="s">
        <v>256</v>
      </c>
      <c r="C32" s="14" t="s">
        <v>601</v>
      </c>
      <c r="D32" s="29" t="s">
        <v>597</v>
      </c>
      <c r="E32" s="14" t="s">
        <v>156</v>
      </c>
      <c r="F32" s="14" t="s">
        <v>741</v>
      </c>
      <c r="G32" s="6"/>
      <c r="H32" s="6"/>
      <c r="I32" s="6"/>
      <c r="J32" s="12"/>
      <c r="K32" s="15" t="s">
        <v>51</v>
      </c>
      <c r="L32" s="13" t="str">
        <f t="shared" si="1"/>
        <v>NEIN</v>
      </c>
    </row>
    <row r="33" spans="2:12" ht="64">
      <c r="B33" s="47" t="s">
        <v>257</v>
      </c>
      <c r="C33" s="14" t="s">
        <v>601</v>
      </c>
      <c r="D33" s="29" t="s">
        <v>701</v>
      </c>
      <c r="E33" s="14" t="s">
        <v>156</v>
      </c>
      <c r="F33" s="14" t="s">
        <v>702</v>
      </c>
      <c r="G33" s="6"/>
      <c r="H33" s="6"/>
      <c r="I33" s="6"/>
      <c r="J33" s="12"/>
      <c r="K33" s="15" t="s">
        <v>51</v>
      </c>
      <c r="L33" s="13" t="str">
        <f t="shared" ref="L33" si="2">IF(AND(G33&lt;&gt;"",I33&lt;&gt;"",J33&lt;&gt;""),"JA","NEIN")</f>
        <v>NEIN</v>
      </c>
    </row>
    <row r="34" spans="2:12" ht="64">
      <c r="B34" s="47" t="s">
        <v>258</v>
      </c>
      <c r="C34" s="14" t="s">
        <v>601</v>
      </c>
      <c r="D34" s="29" t="s">
        <v>596</v>
      </c>
      <c r="E34" s="14" t="s">
        <v>156</v>
      </c>
      <c r="F34" s="14" t="s">
        <v>742</v>
      </c>
      <c r="G34" s="6"/>
      <c r="H34" s="6"/>
      <c r="I34" s="6"/>
      <c r="J34" s="12"/>
      <c r="K34" s="15" t="s">
        <v>51</v>
      </c>
      <c r="L34" s="13" t="str">
        <f t="shared" si="1"/>
        <v>NEIN</v>
      </c>
    </row>
    <row r="35" spans="2:12" ht="48">
      <c r="B35" s="47" t="s">
        <v>259</v>
      </c>
      <c r="C35" s="14" t="s">
        <v>601</v>
      </c>
      <c r="D35" s="29" t="s">
        <v>697</v>
      </c>
      <c r="E35" s="14" t="s">
        <v>156</v>
      </c>
      <c r="F35" s="14" t="s">
        <v>698</v>
      </c>
      <c r="G35" s="6"/>
      <c r="H35" s="6"/>
      <c r="I35" s="6"/>
      <c r="J35" s="12"/>
      <c r="K35" s="15" t="s">
        <v>51</v>
      </c>
      <c r="L35" s="13" t="str">
        <f t="shared" si="1"/>
        <v>NEIN</v>
      </c>
    </row>
    <row r="36" spans="2:12" ht="48">
      <c r="B36" s="47" t="s">
        <v>260</v>
      </c>
      <c r="C36" s="14" t="s">
        <v>601</v>
      </c>
      <c r="D36" s="29" t="s">
        <v>720</v>
      </c>
      <c r="E36" s="14" t="s">
        <v>156</v>
      </c>
      <c r="F36" s="14" t="s">
        <v>743</v>
      </c>
      <c r="G36" s="6"/>
      <c r="H36" s="6"/>
      <c r="I36" s="6"/>
      <c r="J36" s="12"/>
      <c r="K36" s="15" t="s">
        <v>51</v>
      </c>
      <c r="L36" s="13" t="str">
        <f t="shared" ref="L36" si="3">IF(AND(G36&lt;&gt;"",I36&lt;&gt;"",J36&lt;&gt;""),"JA","NEIN")</f>
        <v>NEIN</v>
      </c>
    </row>
    <row r="37" spans="2:12" ht="64">
      <c r="B37" s="47" t="s">
        <v>261</v>
      </c>
      <c r="C37" s="14" t="s">
        <v>601</v>
      </c>
      <c r="D37" s="29" t="s">
        <v>744</v>
      </c>
      <c r="E37" s="14" t="s">
        <v>156</v>
      </c>
      <c r="F37" s="14" t="s">
        <v>745</v>
      </c>
      <c r="G37" s="6"/>
      <c r="H37" s="6"/>
      <c r="I37" s="6"/>
      <c r="J37" s="12"/>
      <c r="K37" s="15" t="s">
        <v>51</v>
      </c>
      <c r="L37" s="13" t="str">
        <f t="shared" si="1"/>
        <v>NEIN</v>
      </c>
    </row>
    <row r="39" spans="2:12">
      <c r="B39" s="16" t="s">
        <v>100</v>
      </c>
    </row>
    <row r="41" spans="2:12">
      <c r="B41" s="18" t="s">
        <v>34</v>
      </c>
      <c r="C41" s="18" t="s">
        <v>106</v>
      </c>
      <c r="D41" s="18" t="s">
        <v>107</v>
      </c>
      <c r="E41" s="9" t="s">
        <v>10</v>
      </c>
      <c r="F41" s="18" t="s">
        <v>125</v>
      </c>
    </row>
    <row r="42" spans="2:12" ht="48">
      <c r="B42" s="167" t="s">
        <v>101</v>
      </c>
      <c r="C42" s="157" t="s">
        <v>155</v>
      </c>
      <c r="D42" s="157" t="s">
        <v>213</v>
      </c>
      <c r="E42" s="158" t="s">
        <v>211</v>
      </c>
      <c r="F42" s="169" t="s">
        <v>1164</v>
      </c>
    </row>
    <row r="43" spans="2:12" ht="48">
      <c r="B43" s="19" t="s">
        <v>102</v>
      </c>
      <c r="C43" s="67" t="s">
        <v>156</v>
      </c>
      <c r="D43" s="35" t="s">
        <v>212</v>
      </c>
      <c r="E43" s="67" t="s">
        <v>211</v>
      </c>
      <c r="F43" s="165" t="s">
        <v>1164</v>
      </c>
    </row>
    <row r="44" spans="2:12">
      <c r="B44" s="94"/>
      <c r="C44" s="94"/>
      <c r="D44" s="94"/>
      <c r="E44" s="94"/>
      <c r="F44" s="170"/>
    </row>
    <row r="45" spans="2:12">
      <c r="B45" s="94"/>
      <c r="C45" s="94"/>
      <c r="D45" s="94"/>
      <c r="E45" s="94"/>
      <c r="F45" s="170"/>
    </row>
    <row r="46" spans="2:12">
      <c r="B46" s="94"/>
      <c r="C46" s="94"/>
      <c r="D46" s="94"/>
      <c r="E46" s="94"/>
      <c r="F46" s="170"/>
    </row>
  </sheetData>
  <dataValidations count="5">
    <dataValidation allowBlank="1" showInputMessage="1" showErrorMessage="1" promptTitle="Kurzantwort" prompt="Bitte verfassen Sie Ihre Antwort auf die Frage möglichst kurz und präzise. Bitte verwenden Sie nicht mehr als 2-3 Sätze. Die Antworten sollen Ihnen zur Beschreibung des Beschaffungsvorhabens für Reinigungsleistungen dienen." sqref="G20:G37" xr:uid="{A011AD6D-B5BF-4DA4-B921-AFB99FE4B58B}"/>
    <dataValidation allowBlank="1" showInputMessage="1" showErrorMessage="1" promptTitle="Link zur Ablage" prompt="Wenn Sie möchten können Sie an dieser Stelle Angaben zu Ihrer internen Dokumentenablage hinterlegen (z.B. in Form einer URL oder eines Dateipfades). Hier können Sie dann auf tiefergehende Dokumente referenzieren wenn gewünscht." sqref="H20:H37" xr:uid="{4E0B5A55-F627-44A3-B4B2-667676BE5E75}"/>
    <dataValidation allowBlank="1" showInputMessage="1" showErrorMessage="1" promptTitle="Name der antwortenden Person" prompt="Bitte geben Sie an dieser Stelle den Namen der Person ein, die die Antwort wesentlich geprägt hat oder die entsprechende Entscheidung zur Antwort getroffen hat." sqref="I20:I37" xr:uid="{CA19586B-F89C-4B83-BF69-4833CF9DEAC9}"/>
    <dataValidation allowBlank="1" showInputMessage="1" showErrorMessage="1" promptTitle="Datum" prompt="Bitte geben Sie hier das Datum an, an dem Sie die entsprechende Antwort oder Entscheidung erhalten haben." sqref="J20" xr:uid="{33DC91EE-7930-4132-ACFB-DBA8412C7D0C}"/>
    <dataValidation type="list" allowBlank="1" showInputMessage="1" showErrorMessage="1" promptTitle="Zufriedenheit mit der Antwort" prompt="Bitte geben Sie an, ob Sie mit der bisherigen Antwort zufrieden sind. Wenn nicht oder nur teils, müssten Sie noch Antworten/ Entscheidungen einfordern (=&quot;ToDo&quot;-Liste)." sqref="K20:K37" xr:uid="{F23C813C-A881-46AA-95B7-92F7DE8CE75A}">
      <formula1>"zufrieden, teils/teils, nicht zufrieden, keine Antwort,"</formula1>
    </dataValidation>
  </dataValidations>
  <pageMargins left="0.70866141732283472" right="0.70866141732283472" top="0.78740157480314965" bottom="0.78740157480314965" header="0.31496062992125984" footer="0.31496062992125984"/>
  <pageSetup paperSize="9" scale="32" fitToHeight="20" orientation="landscape" r:id="rId1"/>
  <headerFooter>
    <oddFooter>&amp;A&amp;RSeite &amp;P</oddFooter>
  </headerFooter>
  <drawing r:id="rId2"/>
  <legacyDrawing r:id="rId3"/>
  <oleObjects>
    <mc:AlternateContent xmlns:mc="http://schemas.openxmlformats.org/markup-compatibility/2006">
      <mc:Choice Requires="x14">
        <oleObject progId="Visio.Drawing.15" shapeId="66562" r:id="rId4">
          <objectPr defaultSize="0" autoPict="0" r:id="rId5">
            <anchor moveWithCells="1">
              <from>
                <xdr:col>3</xdr:col>
                <xdr:colOff>3238500</xdr:colOff>
                <xdr:row>0</xdr:row>
                <xdr:rowOff>114300</xdr:rowOff>
              </from>
              <to>
                <xdr:col>4</xdr:col>
                <xdr:colOff>571500</xdr:colOff>
                <xdr:row>5</xdr:row>
                <xdr:rowOff>165100</xdr:rowOff>
              </to>
            </anchor>
          </objectPr>
        </oleObject>
      </mc:Choice>
      <mc:Fallback>
        <oleObject progId="Visio.Drawing.15" shapeId="66562" r:id="rId4"/>
      </mc:Fallback>
    </mc:AlternateContent>
  </oleObjec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1DF04-3A71-45F9-88B7-2A6074EE96C8}">
  <sheetPr>
    <pageSetUpPr fitToPage="1"/>
  </sheetPr>
  <dimension ref="B6:O39"/>
  <sheetViews>
    <sheetView showGridLines="0" zoomScale="80" zoomScaleNormal="80" workbookViewId="0">
      <selection activeCell="N23" sqref="N23"/>
    </sheetView>
  </sheetViews>
  <sheetFormatPr baseColWidth="10" defaultRowHeight="15"/>
  <cols>
    <col min="1" max="1" width="4.1640625" customWidth="1"/>
    <col min="2" max="2" width="4.83203125" customWidth="1"/>
    <col min="3" max="3" width="40.5" customWidth="1"/>
    <col min="4" max="4" width="54" customWidth="1"/>
    <col min="5" max="6" width="21.5" customWidth="1"/>
    <col min="7" max="7" width="69.6640625" customWidth="1"/>
    <col min="8" max="8" width="30.83203125" bestFit="1" customWidth="1"/>
    <col min="9" max="9" width="16" hidden="1" customWidth="1"/>
    <col min="10" max="10" width="16" customWidth="1"/>
    <col min="11" max="11" width="69.6640625" customWidth="1"/>
    <col min="12" max="12" width="27.83203125" bestFit="1" customWidth="1"/>
    <col min="13" max="13" width="22" customWidth="1"/>
    <col min="14" max="14" width="40.5" bestFit="1" customWidth="1"/>
    <col min="15" max="15" width="31.83203125" bestFit="1" customWidth="1"/>
  </cols>
  <sheetData>
    <row r="6" spans="2:15">
      <c r="B6" s="65" t="s">
        <v>0</v>
      </c>
    </row>
    <row r="7" spans="2:15">
      <c r="B7" s="1"/>
    </row>
    <row r="8" spans="2:15">
      <c r="B8" s="65" t="s">
        <v>544</v>
      </c>
      <c r="N8" s="17" t="s">
        <v>122</v>
      </c>
    </row>
    <row r="10" spans="2:15">
      <c r="B10" s="17" t="s">
        <v>109</v>
      </c>
      <c r="D10" t="str">
        <f>StrategischerEinkäufer_Start!C32</f>
        <v xml:space="preserve">Wenn Sie sich mit der Ausgestaltung der Warengruppe "Reinigungsleistungen" befassen, dann können Sie sich hier mit dem Anforderungsprofil ihrer Organisation an Reinigungsleistungen befassen. (Anteil zur Stärken und Schwächen-Analyse)  </v>
      </c>
      <c r="N10" s="22" t="s">
        <v>121</v>
      </c>
      <c r="O10" s="23" t="s">
        <v>120</v>
      </c>
    </row>
    <row r="11" spans="2:15" ht="16">
      <c r="B11" s="17" t="s">
        <v>110</v>
      </c>
      <c r="D11" t="str">
        <f>StrategischerEinkäufer_Start!D32</f>
        <v>Anforderungen Ihrer Organisation an Reinigungsleistungen aus ökologischer Perspektive</v>
      </c>
      <c r="N11" s="15" t="s">
        <v>116</v>
      </c>
      <c r="O11" s="19">
        <f>COUNTIF($N$19:$N$29,$N$11)</f>
        <v>0</v>
      </c>
    </row>
    <row r="12" spans="2:15" ht="16">
      <c r="B12" s="17"/>
      <c r="N12" s="15" t="s">
        <v>117</v>
      </c>
      <c r="O12" s="19">
        <f>COUNTIF($N$19:$N$29,$N$12)</f>
        <v>0</v>
      </c>
    </row>
    <row r="13" spans="2:15" ht="16">
      <c r="B13" s="17" t="s">
        <v>111</v>
      </c>
      <c r="D13" t="str">
        <f>StrategischerEinkäufer_Start!$D$24</f>
        <v>Max Mustermann</v>
      </c>
      <c r="N13" s="15" t="s">
        <v>118</v>
      </c>
      <c r="O13" s="19">
        <f>COUNTIF($N$19:$N$29,$N$13)</f>
        <v>0</v>
      </c>
    </row>
    <row r="14" spans="2:15" ht="16">
      <c r="B14" s="17" t="s">
        <v>113</v>
      </c>
      <c r="D14" t="str">
        <f>StrategischerEinkäufer_Start!$D$25</f>
        <v>Beschaffung, Vergaberecht und Verträge</v>
      </c>
      <c r="N14" s="15" t="s">
        <v>51</v>
      </c>
      <c r="O14" s="19">
        <f>COUNTIF($N$19:$N$29,$N$14)</f>
        <v>10</v>
      </c>
    </row>
    <row r="15" spans="2:15" ht="16">
      <c r="B15" s="17" t="s">
        <v>115</v>
      </c>
      <c r="D15" t="str">
        <f>StrategischerEinkäufer_Start!$D$26</f>
        <v>max.mustermann@unibw.de</v>
      </c>
      <c r="H15" s="210" t="s">
        <v>589</v>
      </c>
      <c r="I15" s="210"/>
      <c r="J15" s="19">
        <f>SUM(J20:J29)</f>
        <v>0</v>
      </c>
      <c r="N15" s="20" t="s">
        <v>119</v>
      </c>
      <c r="O15" s="21">
        <f>SUM(O11:O14)</f>
        <v>10</v>
      </c>
    </row>
    <row r="16" spans="2:15">
      <c r="B16" s="17"/>
    </row>
    <row r="17" spans="2:15" ht="29">
      <c r="B17" s="27" t="s">
        <v>726</v>
      </c>
    </row>
    <row r="19" spans="2:15" ht="16">
      <c r="B19" s="9" t="s">
        <v>34</v>
      </c>
      <c r="C19" s="10" t="s">
        <v>29</v>
      </c>
      <c r="D19" s="10" t="s">
        <v>27</v>
      </c>
      <c r="E19" s="9" t="s">
        <v>10</v>
      </c>
      <c r="F19" s="9" t="s">
        <v>28</v>
      </c>
      <c r="G19" s="9" t="s">
        <v>53</v>
      </c>
      <c r="H19" s="9" t="s">
        <v>588</v>
      </c>
      <c r="I19" s="9" t="s">
        <v>590</v>
      </c>
      <c r="J19" s="9" t="s">
        <v>591</v>
      </c>
      <c r="K19" s="9" t="s">
        <v>48</v>
      </c>
      <c r="L19" s="9" t="s">
        <v>30</v>
      </c>
      <c r="M19" s="9" t="s">
        <v>31</v>
      </c>
      <c r="N19" s="9" t="s">
        <v>50</v>
      </c>
      <c r="O19" s="9" t="s">
        <v>52</v>
      </c>
    </row>
    <row r="20" spans="2:15" ht="80">
      <c r="B20" s="47" t="s">
        <v>244</v>
      </c>
      <c r="C20" s="14" t="s">
        <v>586</v>
      </c>
      <c r="D20" s="29" t="s">
        <v>587</v>
      </c>
      <c r="E20" s="29" t="s">
        <v>187</v>
      </c>
      <c r="F20" s="29" t="s">
        <v>200</v>
      </c>
      <c r="G20" s="6"/>
      <c r="H20" s="6" t="s">
        <v>924</v>
      </c>
      <c r="I20" s="6" t="str">
        <f>LEFT(H20,1)</f>
        <v>0</v>
      </c>
      <c r="J20" s="69">
        <f>LEFT(H20,1)*1</f>
        <v>0</v>
      </c>
      <c r="K20" s="6"/>
      <c r="L20" s="6"/>
      <c r="M20" s="12"/>
      <c r="N20" s="15" t="s">
        <v>51</v>
      </c>
      <c r="O20" s="13" t="str">
        <f t="shared" ref="O20:O29" si="0">IF(AND(G20&lt;&gt;"",L20&lt;&gt;"",M20&lt;&gt;""),"JA","NEIN")</f>
        <v>NEIN</v>
      </c>
    </row>
    <row r="21" spans="2:15" ht="48">
      <c r="B21" s="47" t="s">
        <v>245</v>
      </c>
      <c r="C21" s="14" t="s">
        <v>586</v>
      </c>
      <c r="D21" s="29" t="s">
        <v>710</v>
      </c>
      <c r="E21" s="29" t="s">
        <v>187</v>
      </c>
      <c r="F21" s="29" t="s">
        <v>188</v>
      </c>
      <c r="G21" s="6"/>
      <c r="H21" s="6" t="s">
        <v>924</v>
      </c>
      <c r="I21" s="6" t="str">
        <f t="shared" ref="I21:I29" si="1">LEFT(H21,1)</f>
        <v>0</v>
      </c>
      <c r="J21" s="69">
        <f t="shared" ref="J21:J29" si="2">LEFT(H21,1)*1</f>
        <v>0</v>
      </c>
      <c r="K21" s="6"/>
      <c r="L21" s="6"/>
      <c r="M21" s="12"/>
      <c r="N21" s="15" t="s">
        <v>51</v>
      </c>
      <c r="O21" s="13" t="str">
        <f t="shared" si="0"/>
        <v>NEIN</v>
      </c>
    </row>
    <row r="22" spans="2:15" ht="48">
      <c r="B22" s="47" t="s">
        <v>246</v>
      </c>
      <c r="C22" s="14" t="s">
        <v>586</v>
      </c>
      <c r="D22" s="29" t="s">
        <v>703</v>
      </c>
      <c r="E22" s="29" t="s">
        <v>187</v>
      </c>
      <c r="F22" s="14" t="s">
        <v>713</v>
      </c>
      <c r="G22" s="6"/>
      <c r="H22" s="6" t="s">
        <v>924</v>
      </c>
      <c r="I22" s="6" t="str">
        <f t="shared" si="1"/>
        <v>0</v>
      </c>
      <c r="J22" s="69">
        <f t="shared" si="2"/>
        <v>0</v>
      </c>
      <c r="K22" s="6"/>
      <c r="L22" s="6"/>
      <c r="M22" s="12"/>
      <c r="N22" s="15" t="s">
        <v>51</v>
      </c>
      <c r="O22" s="13" t="str">
        <f t="shared" si="0"/>
        <v>NEIN</v>
      </c>
    </row>
    <row r="23" spans="2:15" ht="64">
      <c r="B23" s="47" t="s">
        <v>247</v>
      </c>
      <c r="C23" s="14" t="s">
        <v>586</v>
      </c>
      <c r="D23" s="29" t="s">
        <v>704</v>
      </c>
      <c r="E23" s="29" t="s">
        <v>187</v>
      </c>
      <c r="F23" s="29" t="s">
        <v>190</v>
      </c>
      <c r="G23" s="6"/>
      <c r="H23" s="6" t="s">
        <v>924</v>
      </c>
      <c r="I23" s="6" t="str">
        <f t="shared" si="1"/>
        <v>0</v>
      </c>
      <c r="J23" s="69">
        <f t="shared" si="2"/>
        <v>0</v>
      </c>
      <c r="K23" s="6"/>
      <c r="L23" s="6"/>
      <c r="M23" s="12"/>
      <c r="N23" s="15" t="s">
        <v>51</v>
      </c>
      <c r="O23" s="13" t="str">
        <f t="shared" si="0"/>
        <v>NEIN</v>
      </c>
    </row>
    <row r="24" spans="2:15" ht="48">
      <c r="B24" s="47" t="s">
        <v>248</v>
      </c>
      <c r="C24" s="14" t="s">
        <v>586</v>
      </c>
      <c r="D24" s="29" t="s">
        <v>705</v>
      </c>
      <c r="E24" s="13" t="s">
        <v>192</v>
      </c>
      <c r="F24" s="29" t="s">
        <v>191</v>
      </c>
      <c r="G24" s="6"/>
      <c r="H24" s="6" t="s">
        <v>924</v>
      </c>
      <c r="I24" s="6" t="str">
        <f t="shared" si="1"/>
        <v>0</v>
      </c>
      <c r="J24" s="69">
        <f t="shared" si="2"/>
        <v>0</v>
      </c>
      <c r="K24" s="6"/>
      <c r="L24" s="6"/>
      <c r="M24" s="12"/>
      <c r="N24" s="15" t="s">
        <v>51</v>
      </c>
      <c r="O24" s="13" t="str">
        <f t="shared" si="0"/>
        <v>NEIN</v>
      </c>
    </row>
    <row r="25" spans="2:15" ht="64">
      <c r="B25" s="47" t="s">
        <v>249</v>
      </c>
      <c r="C25" s="14" t="s">
        <v>586</v>
      </c>
      <c r="D25" s="29" t="s">
        <v>709</v>
      </c>
      <c r="E25" s="33" t="s">
        <v>193</v>
      </c>
      <c r="F25" s="14" t="s">
        <v>612</v>
      </c>
      <c r="G25" s="6"/>
      <c r="H25" s="6" t="s">
        <v>924</v>
      </c>
      <c r="I25" s="6" t="str">
        <f t="shared" si="1"/>
        <v>0</v>
      </c>
      <c r="J25" s="69">
        <f t="shared" si="2"/>
        <v>0</v>
      </c>
      <c r="K25" s="6"/>
      <c r="L25" s="6"/>
      <c r="M25" s="12"/>
      <c r="N25" s="15" t="s">
        <v>51</v>
      </c>
      <c r="O25" s="13" t="str">
        <f t="shared" si="0"/>
        <v>NEIN</v>
      </c>
    </row>
    <row r="26" spans="2:15" ht="48">
      <c r="B26" s="47" t="s">
        <v>250</v>
      </c>
      <c r="C26" s="14" t="s">
        <v>586</v>
      </c>
      <c r="D26" s="70" t="s">
        <v>706</v>
      </c>
      <c r="E26" s="33" t="s">
        <v>187</v>
      </c>
      <c r="F26" s="29" t="s">
        <v>750</v>
      </c>
      <c r="G26" s="6"/>
      <c r="H26" s="6" t="s">
        <v>924</v>
      </c>
      <c r="I26" s="6" t="str">
        <f t="shared" si="1"/>
        <v>0</v>
      </c>
      <c r="J26" s="69">
        <f t="shared" si="2"/>
        <v>0</v>
      </c>
      <c r="K26" s="6"/>
      <c r="L26" s="6"/>
      <c r="M26" s="12"/>
      <c r="N26" s="15" t="s">
        <v>51</v>
      </c>
      <c r="O26" s="13" t="str">
        <f t="shared" si="0"/>
        <v>NEIN</v>
      </c>
    </row>
    <row r="27" spans="2:15" ht="64">
      <c r="B27" s="47" t="s">
        <v>251</v>
      </c>
      <c r="C27" s="14" t="s">
        <v>586</v>
      </c>
      <c r="D27" s="29" t="s">
        <v>707</v>
      </c>
      <c r="E27" s="33" t="s">
        <v>187</v>
      </c>
      <c r="F27" s="29" t="s">
        <v>195</v>
      </c>
      <c r="G27" s="6"/>
      <c r="H27" s="6" t="s">
        <v>924</v>
      </c>
      <c r="I27" s="6" t="str">
        <f t="shared" si="1"/>
        <v>0</v>
      </c>
      <c r="J27" s="69">
        <f t="shared" si="2"/>
        <v>0</v>
      </c>
      <c r="K27" s="6"/>
      <c r="L27" s="6"/>
      <c r="M27" s="12"/>
      <c r="N27" s="15" t="s">
        <v>51</v>
      </c>
      <c r="O27" s="13" t="str">
        <f t="shared" si="0"/>
        <v>NEIN</v>
      </c>
    </row>
    <row r="28" spans="2:15" ht="48">
      <c r="B28" s="47" t="s">
        <v>252</v>
      </c>
      <c r="C28" s="14" t="s">
        <v>586</v>
      </c>
      <c r="D28" s="29" t="s">
        <v>711</v>
      </c>
      <c r="E28" s="14" t="s">
        <v>156</v>
      </c>
      <c r="F28" s="14" t="s">
        <v>748</v>
      </c>
      <c r="G28" s="6"/>
      <c r="H28" s="6" t="s">
        <v>924</v>
      </c>
      <c r="I28" s="6" t="str">
        <f t="shared" ref="I28" si="3">LEFT(H28,1)</f>
        <v>0</v>
      </c>
      <c r="J28" s="69">
        <f t="shared" ref="J28" si="4">LEFT(H28,1)*1</f>
        <v>0</v>
      </c>
      <c r="K28" s="6"/>
      <c r="L28" s="6"/>
      <c r="M28" s="12"/>
      <c r="N28" s="15" t="s">
        <v>51</v>
      </c>
      <c r="O28" s="13" t="str">
        <f t="shared" si="0"/>
        <v>NEIN</v>
      </c>
    </row>
    <row r="29" spans="2:15" ht="96">
      <c r="B29" s="47" t="s">
        <v>253</v>
      </c>
      <c r="C29" s="14" t="s">
        <v>586</v>
      </c>
      <c r="D29" s="29" t="s">
        <v>708</v>
      </c>
      <c r="E29" s="135" t="s">
        <v>746</v>
      </c>
      <c r="F29" s="29" t="s">
        <v>747</v>
      </c>
      <c r="G29" s="6"/>
      <c r="H29" s="6" t="s">
        <v>924</v>
      </c>
      <c r="I29" s="6" t="str">
        <f t="shared" si="1"/>
        <v>0</v>
      </c>
      <c r="J29" s="69">
        <f t="shared" si="2"/>
        <v>0</v>
      </c>
      <c r="K29" s="6"/>
      <c r="L29" s="6"/>
      <c r="M29" s="12"/>
      <c r="N29" s="15" t="s">
        <v>51</v>
      </c>
      <c r="O29" s="13" t="str">
        <f t="shared" si="0"/>
        <v>NEIN</v>
      </c>
    </row>
    <row r="31" spans="2:15">
      <c r="B31" s="16" t="s">
        <v>100</v>
      </c>
    </row>
    <row r="33" spans="2:6">
      <c r="B33" s="18" t="s">
        <v>34</v>
      </c>
      <c r="C33" s="18" t="s">
        <v>106</v>
      </c>
      <c r="D33" s="18" t="s">
        <v>107</v>
      </c>
      <c r="E33" s="9" t="s">
        <v>10</v>
      </c>
      <c r="F33" s="18" t="s">
        <v>125</v>
      </c>
    </row>
    <row r="34" spans="2:6" ht="48">
      <c r="B34" s="19" t="s">
        <v>101</v>
      </c>
      <c r="C34" s="67" t="s">
        <v>156</v>
      </c>
      <c r="D34" s="35" t="s">
        <v>212</v>
      </c>
      <c r="E34" s="67" t="s">
        <v>211</v>
      </c>
      <c r="F34" s="162" t="s">
        <v>1164</v>
      </c>
    </row>
    <row r="35" spans="2:6" ht="80">
      <c r="B35" s="19" t="s">
        <v>102</v>
      </c>
      <c r="C35" s="35" t="s">
        <v>215</v>
      </c>
      <c r="D35" s="35" t="s">
        <v>224</v>
      </c>
      <c r="E35" s="35" t="s">
        <v>216</v>
      </c>
      <c r="F35" s="36" t="s">
        <v>217</v>
      </c>
    </row>
    <row r="36" spans="2:6" ht="80">
      <c r="B36" s="19" t="s">
        <v>103</v>
      </c>
      <c r="C36" s="35" t="s">
        <v>219</v>
      </c>
      <c r="D36" s="35" t="s">
        <v>225</v>
      </c>
      <c r="E36" s="35" t="s">
        <v>218</v>
      </c>
      <c r="F36" s="36" t="s">
        <v>220</v>
      </c>
    </row>
    <row r="37" spans="2:6" ht="112">
      <c r="B37" s="19" t="s">
        <v>104</v>
      </c>
      <c r="C37" s="35" t="s">
        <v>222</v>
      </c>
      <c r="D37" s="35" t="s">
        <v>226</v>
      </c>
      <c r="E37" s="35" t="s">
        <v>221</v>
      </c>
      <c r="F37" s="36" t="s">
        <v>223</v>
      </c>
    </row>
    <row r="38" spans="2:6">
      <c r="B38" s="94"/>
      <c r="C38" s="94"/>
      <c r="D38" s="94"/>
      <c r="E38" s="94"/>
      <c r="F38" s="170"/>
    </row>
    <row r="39" spans="2:6">
      <c r="B39" s="94"/>
      <c r="C39" s="94"/>
      <c r="D39" s="94"/>
      <c r="E39" s="94"/>
      <c r="F39" s="94"/>
    </row>
  </sheetData>
  <mergeCells count="1">
    <mergeCell ref="H15:I15"/>
  </mergeCells>
  <dataValidations count="6">
    <dataValidation allowBlank="1" showInputMessage="1" showErrorMessage="1" promptTitle="Kurzantwort" prompt="Bitte verfassen Sie Ihre Antwort auf die Frage möglichst kurz und präzise. Bitte verwenden Sie nicht mehr als 2-3 Sätze. Die Antworten sollen Ihnen zur Beschreibung des Beschaffungsvorhabens für Reinigungsleistungen dienen." sqref="G20:G29" xr:uid="{3601C0EC-415A-46BF-816A-A247A18BBCB3}"/>
    <dataValidation allowBlank="1" showInputMessage="1" showErrorMessage="1" promptTitle="Link zur Ablage" prompt="Wenn Sie möchten können Sie an dieser Stelle Angaben zu Ihrer internen Dokumentenablage hinterlegen (z.B. in Form einer URL oder eines Dateipfades). Hier können Sie dann auf tiefergehende Dokumente referenzieren wenn gewünscht." sqref="K20:K29" xr:uid="{40902EC2-4B9C-4CA0-B9B5-9DDA528EF667}"/>
    <dataValidation allowBlank="1" showInputMessage="1" showErrorMessage="1" promptTitle="Name der antwortenden Person" prompt="Bitte geben Sie an dieser Stelle den Namen der Person ein, die die Antwort wesentlich geprägt hat oder die entsprechende Entscheidung zur Antwort getroffen hat." sqref="L20:L29" xr:uid="{D2D4E00B-41D2-4205-A34D-CEAB421E1D55}"/>
    <dataValidation allowBlank="1" showInputMessage="1" showErrorMessage="1" promptTitle="Datum" prompt="Bitte geben Sie hier das Datum an, an dem Sie die entsprechende Antwort oder Entscheidung erhalten haben." sqref="M20" xr:uid="{12C19A86-60E4-49BD-83D3-69F5A6DFC4E6}"/>
    <dataValidation type="list" allowBlank="1" showInputMessage="1" showErrorMessage="1" promptTitle="Einstufung der Bedeutung" prompt="Bitte beantworten Sie die nachstehenden Fragen zur Wichtigkeit der ökologischen Nachhaltigkeit für die Warengruppe Reinigungsleistungen. Wählen Sie bitte eine der angegebenen Optionen." sqref="H20:H29" xr:uid="{BA2A0BC6-DCBF-4CF0-8F91-D3DE36F7841C}">
      <formula1>"0-Völlig unwichtig,1-unwichtig,2-eher unwichtig,3-eher wichtig,4-wichtig,5-Sehr wichtig,"</formula1>
    </dataValidation>
    <dataValidation type="list" allowBlank="1" showInputMessage="1" showErrorMessage="1" promptTitle="Zufriedenheit mit der Antwort" prompt="Bitte geben Sie an, ob Sie mit der bisherigen Antwort zufrieden sind. Wenn nicht oder nur teils, müssten Sie noch Antworten/ Entscheidungen einfordern (=&quot;ToDo&quot;-Liste)." sqref="N20:N29" xr:uid="{D9527869-5329-4773-A38C-55A61FB6C1A4}">
      <formula1>"zufrieden, teils/teils, nicht zufrieden, keine Antwort,"</formula1>
    </dataValidation>
  </dataValidations>
  <hyperlinks>
    <hyperlink ref="F35" r:id="rId1" xr:uid="{291C220F-A798-405C-A86B-01CCD67B3BBC}"/>
    <hyperlink ref="F36" r:id="rId2" xr:uid="{6CA69233-6547-4ED4-A3B2-35A5C6409939}"/>
    <hyperlink ref="F37" r:id="rId3" xr:uid="{2DE9B03C-4B48-433A-B62B-65C594B2F1DF}"/>
    <hyperlink ref="F34" r:id="rId4" xr:uid="{323E605A-CC54-4085-AB59-73DD3464FB85}"/>
  </hyperlinks>
  <pageMargins left="0.70866141732283472" right="0.70866141732283472" top="0.78740157480314965" bottom="0.78740157480314965" header="0.31496062992125984" footer="0.31496062992125984"/>
  <pageSetup paperSize="9" scale="32" fitToHeight="20" orientation="landscape" r:id="rId5"/>
  <headerFooter>
    <oddFooter>&amp;A&amp;RSeite &amp;P</oddFooter>
  </headerFooter>
  <drawing r:id="rId6"/>
  <legacyDrawing r:id="rId7"/>
  <oleObjects>
    <mc:AlternateContent xmlns:mc="http://schemas.openxmlformats.org/markup-compatibility/2006">
      <mc:Choice Requires="x14">
        <oleObject progId="Visio.Drawing.15" shapeId="59396" r:id="rId8">
          <objectPr defaultSize="0" autoPict="0" r:id="rId9">
            <anchor moveWithCells="1">
              <from>
                <xdr:col>3</xdr:col>
                <xdr:colOff>3276600</xdr:colOff>
                <xdr:row>0</xdr:row>
                <xdr:rowOff>114300</xdr:rowOff>
              </from>
              <to>
                <xdr:col>4</xdr:col>
                <xdr:colOff>596900</xdr:colOff>
                <xdr:row>5</xdr:row>
                <xdr:rowOff>165100</xdr:rowOff>
              </to>
            </anchor>
          </objectPr>
        </oleObject>
      </mc:Choice>
      <mc:Fallback>
        <oleObject progId="Visio.Drawing.15" shapeId="59396" r:id="rId8"/>
      </mc:Fallback>
    </mc:AlternateContent>
  </oleObjec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55196-A1F2-496F-B3FF-3F8718938A9A}">
  <sheetPr>
    <pageSetUpPr fitToPage="1"/>
  </sheetPr>
  <dimension ref="B6:O38"/>
  <sheetViews>
    <sheetView showGridLines="0" zoomScale="80" zoomScaleNormal="80" workbookViewId="0">
      <selection activeCell="N20" sqref="N20:N29"/>
    </sheetView>
  </sheetViews>
  <sheetFormatPr baseColWidth="10" defaultRowHeight="15"/>
  <cols>
    <col min="1" max="1" width="4.1640625" customWidth="1"/>
    <col min="2" max="2" width="5.1640625" customWidth="1"/>
    <col min="3" max="3" width="40.5" customWidth="1"/>
    <col min="4" max="4" width="54" customWidth="1"/>
    <col min="5" max="6" width="21.5" customWidth="1"/>
    <col min="7" max="7" width="69.6640625" customWidth="1"/>
    <col min="8" max="8" width="30.83203125" bestFit="1" customWidth="1"/>
    <col min="9" max="9" width="16" hidden="1" customWidth="1"/>
    <col min="10" max="10" width="16" customWidth="1"/>
    <col min="11" max="11" width="69.6640625" customWidth="1"/>
    <col min="12" max="12" width="27.83203125" bestFit="1" customWidth="1"/>
    <col min="13" max="13" width="22" customWidth="1"/>
    <col min="14" max="14" width="40.5" bestFit="1" customWidth="1"/>
    <col min="15" max="15" width="31.83203125" bestFit="1" customWidth="1"/>
  </cols>
  <sheetData>
    <row r="6" spans="2:15">
      <c r="B6" s="65" t="s">
        <v>0</v>
      </c>
    </row>
    <row r="7" spans="2:15">
      <c r="B7" s="1"/>
    </row>
    <row r="8" spans="2:15">
      <c r="B8" s="65" t="s">
        <v>544</v>
      </c>
      <c r="N8" s="17" t="s">
        <v>122</v>
      </c>
    </row>
    <row r="10" spans="2:15">
      <c r="B10" s="17" t="s">
        <v>109</v>
      </c>
      <c r="D10" t="str">
        <f>StrategischerEinkäufer_Start!C33</f>
        <v xml:space="preserve">Wenn Sie sich mit der Ausgestaltung der Warengruppe "Reinigungsleistungen" befassen, dann können Sie sich hier mit dem Anforderungsprofil ihrer Organisation an Reinigungsleistungen befassen. (Anteil zur Stärken und Schwächenanalyse). </v>
      </c>
      <c r="N10" s="22" t="s">
        <v>121</v>
      </c>
      <c r="O10" s="23" t="s">
        <v>120</v>
      </c>
    </row>
    <row r="11" spans="2:15" ht="16">
      <c r="B11" s="17" t="s">
        <v>110</v>
      </c>
      <c r="D11" t="str">
        <f>StrategischerEinkäufer_Start!D33</f>
        <v>Anforderungen Ihrer Organisation an Reinigungsleistungen aus sozialer Perspektive</v>
      </c>
      <c r="N11" s="15" t="s">
        <v>116</v>
      </c>
      <c r="O11" s="19">
        <f>COUNTIF($N$19:$N$29,$N$11)</f>
        <v>0</v>
      </c>
    </row>
    <row r="12" spans="2:15" ht="16">
      <c r="B12" s="17"/>
      <c r="N12" s="15" t="s">
        <v>117</v>
      </c>
      <c r="O12" s="19">
        <f>COUNTIF($N$19:$N$29,$N$12)</f>
        <v>0</v>
      </c>
    </row>
    <row r="13" spans="2:15" ht="16">
      <c r="B13" s="17" t="s">
        <v>111</v>
      </c>
      <c r="D13" t="str">
        <f>StrategischerEinkäufer_Start!$D$24</f>
        <v>Max Mustermann</v>
      </c>
      <c r="N13" s="15" t="s">
        <v>118</v>
      </c>
      <c r="O13" s="19">
        <f>COUNTIF($N$19:$N$29,$N$13)</f>
        <v>0</v>
      </c>
    </row>
    <row r="14" spans="2:15" ht="16">
      <c r="B14" s="17" t="s">
        <v>113</v>
      </c>
      <c r="D14" t="str">
        <f>StrategischerEinkäufer_Start!$D$25</f>
        <v>Beschaffung, Vergaberecht und Verträge</v>
      </c>
      <c r="N14" s="15" t="s">
        <v>51</v>
      </c>
      <c r="O14" s="19">
        <f>COUNTIF($N$19:$N$29,$N$14)</f>
        <v>10</v>
      </c>
    </row>
    <row r="15" spans="2:15" ht="16">
      <c r="B15" s="17" t="s">
        <v>115</v>
      </c>
      <c r="D15" t="str">
        <f>StrategischerEinkäufer_Start!$D$26</f>
        <v>max.mustermann@unibw.de</v>
      </c>
      <c r="H15" s="210" t="s">
        <v>589</v>
      </c>
      <c r="I15" s="210"/>
      <c r="J15" s="19">
        <f>SUM(J20:J29)</f>
        <v>0</v>
      </c>
      <c r="N15" s="20" t="s">
        <v>119</v>
      </c>
      <c r="O15" s="21">
        <f>SUM(O11:O14)</f>
        <v>10</v>
      </c>
    </row>
    <row r="16" spans="2:15">
      <c r="B16" s="17"/>
    </row>
    <row r="17" spans="2:15" ht="29">
      <c r="B17" s="27" t="s">
        <v>725</v>
      </c>
    </row>
    <row r="19" spans="2:15" ht="16">
      <c r="B19" s="9" t="s">
        <v>34</v>
      </c>
      <c r="C19" s="10" t="s">
        <v>29</v>
      </c>
      <c r="D19" s="10" t="s">
        <v>27</v>
      </c>
      <c r="E19" s="9" t="s">
        <v>10</v>
      </c>
      <c r="F19" s="9" t="s">
        <v>28</v>
      </c>
      <c r="G19" s="9" t="s">
        <v>53</v>
      </c>
      <c r="H19" s="9" t="s">
        <v>588</v>
      </c>
      <c r="I19" s="9" t="s">
        <v>590</v>
      </c>
      <c r="J19" s="9" t="s">
        <v>591</v>
      </c>
      <c r="K19" s="9" t="s">
        <v>48</v>
      </c>
      <c r="L19" s="9" t="s">
        <v>30</v>
      </c>
      <c r="M19" s="9" t="s">
        <v>31</v>
      </c>
      <c r="N19" s="9" t="s">
        <v>50</v>
      </c>
      <c r="O19" s="9" t="s">
        <v>52</v>
      </c>
    </row>
    <row r="20" spans="2:15" ht="59.5" customHeight="1">
      <c r="B20" s="47" t="s">
        <v>264</v>
      </c>
      <c r="C20" s="14" t="s">
        <v>592</v>
      </c>
      <c r="D20" s="29" t="s">
        <v>712</v>
      </c>
      <c r="E20" s="29" t="s">
        <v>187</v>
      </c>
      <c r="F20" s="29" t="s">
        <v>751</v>
      </c>
      <c r="G20" s="6"/>
      <c r="H20" s="6" t="s">
        <v>924</v>
      </c>
      <c r="I20" s="6" t="str">
        <f>LEFT(H20,1)</f>
        <v>0</v>
      </c>
      <c r="J20" s="14">
        <f>LEFT(H20,1)*1</f>
        <v>0</v>
      </c>
      <c r="K20" s="6"/>
      <c r="L20" s="6"/>
      <c r="M20" s="12"/>
      <c r="N20" s="15" t="s">
        <v>51</v>
      </c>
      <c r="O20" s="13" t="str">
        <f t="shared" ref="O20:O29" si="0">IF(AND(G20&lt;&gt;"",L20&lt;&gt;"",M20&lt;&gt;""),"JA","NEIN")</f>
        <v>NEIN</v>
      </c>
    </row>
    <row r="21" spans="2:15" ht="61.5" customHeight="1">
      <c r="B21" s="47" t="s">
        <v>265</v>
      </c>
      <c r="C21" s="14" t="s">
        <v>592</v>
      </c>
      <c r="D21" s="29" t="s">
        <v>714</v>
      </c>
      <c r="E21" s="29" t="s">
        <v>187</v>
      </c>
      <c r="F21" s="29" t="s">
        <v>752</v>
      </c>
      <c r="G21" s="6"/>
      <c r="H21" s="6" t="s">
        <v>924</v>
      </c>
      <c r="I21" s="6" t="str">
        <f t="shared" ref="I21:I29" si="1">LEFT(H21,1)</f>
        <v>0</v>
      </c>
      <c r="J21" s="14">
        <f t="shared" ref="J21:J29" si="2">LEFT(H21,1)*1</f>
        <v>0</v>
      </c>
      <c r="K21" s="6"/>
      <c r="L21" s="6"/>
      <c r="M21" s="12"/>
      <c r="N21" s="15" t="s">
        <v>51</v>
      </c>
      <c r="O21" s="13" t="str">
        <f t="shared" si="0"/>
        <v>NEIN</v>
      </c>
    </row>
    <row r="22" spans="2:15" ht="58" customHeight="1">
      <c r="B22" s="47" t="s">
        <v>266</v>
      </c>
      <c r="C22" s="14" t="s">
        <v>592</v>
      </c>
      <c r="D22" s="29" t="s">
        <v>716</v>
      </c>
      <c r="E22" s="29" t="s">
        <v>187</v>
      </c>
      <c r="F22" s="29" t="s">
        <v>753</v>
      </c>
      <c r="G22" s="6"/>
      <c r="H22" s="6" t="s">
        <v>924</v>
      </c>
      <c r="I22" s="6" t="str">
        <f t="shared" si="1"/>
        <v>0</v>
      </c>
      <c r="J22" s="14">
        <f t="shared" si="2"/>
        <v>0</v>
      </c>
      <c r="K22" s="6"/>
      <c r="L22" s="6"/>
      <c r="M22" s="12"/>
      <c r="N22" s="15" t="s">
        <v>51</v>
      </c>
      <c r="O22" s="13" t="str">
        <f t="shared" si="0"/>
        <v>NEIN</v>
      </c>
    </row>
    <row r="23" spans="2:15" ht="32">
      <c r="B23" s="47" t="s">
        <v>267</v>
      </c>
      <c r="C23" s="14" t="s">
        <v>592</v>
      </c>
      <c r="D23" s="29" t="s">
        <v>715</v>
      </c>
      <c r="E23" s="29" t="s">
        <v>187</v>
      </c>
      <c r="F23" s="29" t="s">
        <v>198</v>
      </c>
      <c r="G23" s="6"/>
      <c r="H23" s="6" t="s">
        <v>924</v>
      </c>
      <c r="I23" s="6" t="str">
        <f t="shared" ref="I23:I27" si="3">LEFT(H23,1)</f>
        <v>0</v>
      </c>
      <c r="J23" s="14">
        <f t="shared" si="2"/>
        <v>0</v>
      </c>
      <c r="K23" s="6"/>
      <c r="L23" s="6"/>
      <c r="M23" s="12"/>
      <c r="N23" s="15" t="s">
        <v>51</v>
      </c>
      <c r="O23" s="13" t="str">
        <f t="shared" si="0"/>
        <v>NEIN</v>
      </c>
    </row>
    <row r="24" spans="2:15" ht="48">
      <c r="B24" s="47" t="s">
        <v>268</v>
      </c>
      <c r="C24" s="14" t="s">
        <v>592</v>
      </c>
      <c r="D24" s="29" t="s">
        <v>717</v>
      </c>
      <c r="E24" s="29" t="s">
        <v>187</v>
      </c>
      <c r="F24" s="29" t="s">
        <v>754</v>
      </c>
      <c r="G24" s="6"/>
      <c r="H24" s="6" t="s">
        <v>924</v>
      </c>
      <c r="I24" s="6" t="str">
        <f t="shared" si="3"/>
        <v>0</v>
      </c>
      <c r="J24" s="14">
        <f t="shared" si="2"/>
        <v>0</v>
      </c>
      <c r="K24" s="6"/>
      <c r="L24" s="6"/>
      <c r="M24" s="12"/>
      <c r="N24" s="15" t="s">
        <v>51</v>
      </c>
      <c r="O24" s="13" t="str">
        <f t="shared" si="0"/>
        <v>NEIN</v>
      </c>
    </row>
    <row r="25" spans="2:15" ht="48">
      <c r="B25" s="47" t="s">
        <v>269</v>
      </c>
      <c r="C25" s="14" t="s">
        <v>592</v>
      </c>
      <c r="D25" s="29" t="s">
        <v>721</v>
      </c>
      <c r="E25" s="29" t="s">
        <v>187</v>
      </c>
      <c r="F25" s="14" t="s">
        <v>755</v>
      </c>
      <c r="G25" s="6"/>
      <c r="H25" s="6" t="s">
        <v>924</v>
      </c>
      <c r="I25" s="6" t="str">
        <f t="shared" si="3"/>
        <v>0</v>
      </c>
      <c r="J25" s="14">
        <f t="shared" si="2"/>
        <v>0</v>
      </c>
      <c r="K25" s="6"/>
      <c r="L25" s="6"/>
      <c r="M25" s="12"/>
      <c r="N25" s="15" t="s">
        <v>51</v>
      </c>
      <c r="O25" s="13" t="str">
        <f t="shared" si="0"/>
        <v>NEIN</v>
      </c>
    </row>
    <row r="26" spans="2:15" ht="32">
      <c r="B26" s="47" t="s">
        <v>270</v>
      </c>
      <c r="C26" s="14" t="s">
        <v>592</v>
      </c>
      <c r="D26" s="29" t="s">
        <v>722</v>
      </c>
      <c r="E26" s="29" t="s">
        <v>187</v>
      </c>
      <c r="F26" s="14" t="s">
        <v>756</v>
      </c>
      <c r="G26" s="6"/>
      <c r="H26" s="6" t="s">
        <v>924</v>
      </c>
      <c r="I26" s="6" t="str">
        <f t="shared" si="3"/>
        <v>0</v>
      </c>
      <c r="J26" s="14">
        <f t="shared" si="2"/>
        <v>0</v>
      </c>
      <c r="K26" s="6"/>
      <c r="L26" s="6"/>
      <c r="M26" s="12"/>
      <c r="N26" s="15" t="s">
        <v>51</v>
      </c>
      <c r="O26" s="13" t="str">
        <f t="shared" si="0"/>
        <v>NEIN</v>
      </c>
    </row>
    <row r="27" spans="2:15" ht="61.5" customHeight="1">
      <c r="B27" s="47" t="s">
        <v>271</v>
      </c>
      <c r="C27" s="14" t="s">
        <v>592</v>
      </c>
      <c r="D27" s="29" t="s">
        <v>723</v>
      </c>
      <c r="E27" s="29" t="s">
        <v>187</v>
      </c>
      <c r="F27" s="14" t="s">
        <v>757</v>
      </c>
      <c r="G27" s="6"/>
      <c r="H27" s="6" t="s">
        <v>924</v>
      </c>
      <c r="I27" s="6" t="str">
        <f t="shared" si="3"/>
        <v>0</v>
      </c>
      <c r="J27" s="14">
        <f t="shared" si="2"/>
        <v>0</v>
      </c>
      <c r="K27" s="6"/>
      <c r="L27" s="6"/>
      <c r="M27" s="12"/>
      <c r="N27" s="15" t="s">
        <v>51</v>
      </c>
      <c r="O27" s="13" t="str">
        <f t="shared" si="0"/>
        <v>NEIN</v>
      </c>
    </row>
    <row r="28" spans="2:15" ht="32">
      <c r="B28" s="47" t="s">
        <v>272</v>
      </c>
      <c r="C28" s="14" t="s">
        <v>592</v>
      </c>
      <c r="D28" s="29" t="s">
        <v>718</v>
      </c>
      <c r="E28" s="14" t="s">
        <v>156</v>
      </c>
      <c r="F28" s="14" t="s">
        <v>748</v>
      </c>
      <c r="G28" s="6"/>
      <c r="H28" s="6" t="s">
        <v>924</v>
      </c>
      <c r="I28" s="6" t="str">
        <f t="shared" si="1"/>
        <v>0</v>
      </c>
      <c r="J28" s="14">
        <f t="shared" si="2"/>
        <v>0</v>
      </c>
      <c r="K28" s="6"/>
      <c r="L28" s="6"/>
      <c r="M28" s="12"/>
      <c r="N28" s="15" t="s">
        <v>51</v>
      </c>
      <c r="O28" s="13" t="str">
        <f t="shared" si="0"/>
        <v>NEIN</v>
      </c>
    </row>
    <row r="29" spans="2:15" ht="61.5" customHeight="1">
      <c r="B29" s="47" t="s">
        <v>273</v>
      </c>
      <c r="C29" s="14" t="s">
        <v>592</v>
      </c>
      <c r="D29" s="29" t="s">
        <v>719</v>
      </c>
      <c r="E29" s="135" t="s">
        <v>746</v>
      </c>
      <c r="F29" s="29" t="s">
        <v>758</v>
      </c>
      <c r="G29" s="6"/>
      <c r="H29" s="6" t="s">
        <v>924</v>
      </c>
      <c r="I29" s="6" t="str">
        <f t="shared" si="1"/>
        <v>0</v>
      </c>
      <c r="J29" s="14">
        <f t="shared" si="2"/>
        <v>0</v>
      </c>
      <c r="K29" s="6"/>
      <c r="L29" s="6"/>
      <c r="M29" s="12"/>
      <c r="N29" s="15" t="s">
        <v>51</v>
      </c>
      <c r="O29" s="13" t="str">
        <f t="shared" si="0"/>
        <v>NEIN</v>
      </c>
    </row>
    <row r="31" spans="2:15">
      <c r="B31" s="16" t="s">
        <v>100</v>
      </c>
    </row>
    <row r="33" spans="2:6">
      <c r="B33" s="18" t="s">
        <v>34</v>
      </c>
      <c r="C33" s="18" t="s">
        <v>106</v>
      </c>
      <c r="D33" s="18" t="s">
        <v>107</v>
      </c>
      <c r="E33" s="9" t="s">
        <v>10</v>
      </c>
      <c r="F33" s="18" t="s">
        <v>125</v>
      </c>
    </row>
    <row r="34" spans="2:6" ht="48">
      <c r="B34" s="19" t="s">
        <v>101</v>
      </c>
      <c r="C34" s="67" t="s">
        <v>156</v>
      </c>
      <c r="D34" s="35" t="s">
        <v>212</v>
      </c>
      <c r="E34" s="67" t="s">
        <v>211</v>
      </c>
      <c r="F34" s="162" t="s">
        <v>1164</v>
      </c>
    </row>
    <row r="35" spans="2:6" ht="80">
      <c r="B35" s="19" t="s">
        <v>102</v>
      </c>
      <c r="C35" s="35" t="s">
        <v>215</v>
      </c>
      <c r="D35" s="35" t="s">
        <v>224</v>
      </c>
      <c r="E35" s="35" t="s">
        <v>216</v>
      </c>
      <c r="F35" s="36" t="s">
        <v>217</v>
      </c>
    </row>
    <row r="36" spans="2:6">
      <c r="B36" s="94"/>
      <c r="C36" s="94"/>
      <c r="D36" s="94"/>
      <c r="E36" s="94"/>
      <c r="F36" s="170"/>
    </row>
    <row r="37" spans="2:6">
      <c r="B37" s="94"/>
      <c r="C37" s="94"/>
      <c r="D37" s="94"/>
      <c r="E37" s="94"/>
      <c r="F37" s="170"/>
    </row>
    <row r="38" spans="2:6">
      <c r="B38" s="94"/>
      <c r="C38" s="94"/>
      <c r="D38" s="94"/>
      <c r="E38" s="94"/>
      <c r="F38" s="170"/>
    </row>
  </sheetData>
  <mergeCells count="1">
    <mergeCell ref="H15:I15"/>
  </mergeCells>
  <dataValidations count="6">
    <dataValidation type="list" allowBlank="1" showInputMessage="1" showErrorMessage="1" promptTitle="Einstufung der Bedeutung" prompt="Bitte beantworten Sie die nachstehenden Fragen zur Wichtigkeit der ökologischen Nachhaltigkeit für die Warengruppe Reinigungsleistungen. Wählen Sie bitte eine der angegebenen Optionen." sqref="H20:H29" xr:uid="{F066C2E4-C2A1-44F7-AE39-AE7F3386374B}">
      <formula1>"0-Völlig unwichtig,1-unwichtig,2-eher unwichtig,3-eher wichtig,4-wichtig,5-Sehr wichtig,"</formula1>
    </dataValidation>
    <dataValidation allowBlank="1" showInputMessage="1" showErrorMessage="1" promptTitle="Datum" prompt="Bitte geben Sie hier das Datum an, an dem Sie die entsprechende Antwort oder Entscheidung erhalten haben." sqref="M20" xr:uid="{F7E00FFA-6856-47BB-85E4-D0E72AD54DB4}"/>
    <dataValidation allowBlank="1" showInputMessage="1" showErrorMessage="1" promptTitle="Name der antwortenden Person" prompt="Bitte geben Sie an dieser Stelle den Namen der Person ein, die die Antwort wesentlich geprägt hat oder die entsprechende Entscheidung zur Antwort getroffen hat." sqref="L20:L29" xr:uid="{F2506017-AC0A-4AB3-B846-569E65D3E622}"/>
    <dataValidation allowBlank="1" showInputMessage="1" showErrorMessage="1" promptTitle="Link zur Ablage" prompt="Wenn Sie möchten können Sie an dieser Stelle Angaben zu Ihrer internen Dokumentenablage hinterlegen (z.B. in Form einer URL oder eines Dateipfades). Hier können Sie dann auf tiefergehende Dokumente referenzieren wenn gewünscht." sqref="K20:K29" xr:uid="{42C6EA7B-D3FC-46C1-89F4-2CB7BFB4427F}"/>
    <dataValidation allowBlank="1" showInputMessage="1" showErrorMessage="1" promptTitle="Kurzantwort" prompt="Bitte verfassen Sie Ihre Antwort auf die Frage möglichst kurz und präzise. Bitte verwenden Sie nicht mehr als 2-3 Sätze. Die Antworten sollen Ihnen zur Beschreibung des Beschaffungsvorhabens für Reinigungsleistungen dienen." sqref="G20:G29" xr:uid="{F0EFA4FC-7DC1-4EE0-95E5-07ED63FA03CE}"/>
    <dataValidation type="list" allowBlank="1" showInputMessage="1" showErrorMessage="1" promptTitle="Zufriedenheit mit der Antwort" prompt="Bitte geben Sie an, ob Sie mit der bisherigen Antwort zufrieden sind. Wenn nicht oder nur teils, müssten Sie noch Antworten/ Entscheidungen einfordern (=&quot;ToDo&quot;-Liste)." sqref="N20:N29" xr:uid="{C134A673-27BC-4534-B072-2F2D7EB8F00B}">
      <formula1>"zufrieden, teils/teils, nicht zufrieden, keine Antwort,"</formula1>
    </dataValidation>
  </dataValidations>
  <hyperlinks>
    <hyperlink ref="F35" r:id="rId1" xr:uid="{54DF9598-2E7C-421A-B28D-B44958A6A054}"/>
    <hyperlink ref="F34" r:id="rId2" xr:uid="{99CEE262-6813-4E73-896E-DD3AA95398D3}"/>
  </hyperlinks>
  <pageMargins left="0.70866141732283472" right="0.70866141732283472" top="0.78740157480314965" bottom="0.78740157480314965" header="0.31496062992125984" footer="0.31496062992125984"/>
  <pageSetup paperSize="9" scale="32" fitToHeight="20" orientation="landscape" r:id="rId3"/>
  <headerFooter>
    <oddFooter>&amp;A&amp;RSeite &amp;P</oddFooter>
  </headerFooter>
  <drawing r:id="rId4"/>
  <legacyDrawing r:id="rId5"/>
  <oleObjects>
    <mc:AlternateContent xmlns:mc="http://schemas.openxmlformats.org/markup-compatibility/2006">
      <mc:Choice Requires="x14">
        <oleObject progId="Visio.Drawing.15" shapeId="61441" r:id="rId6">
          <objectPr defaultSize="0" autoPict="0" r:id="rId7">
            <anchor moveWithCells="1">
              <from>
                <xdr:col>5</xdr:col>
                <xdr:colOff>1422400</xdr:colOff>
                <xdr:row>0</xdr:row>
                <xdr:rowOff>88900</xdr:rowOff>
              </from>
              <to>
                <xdr:col>6</xdr:col>
                <xdr:colOff>914400</xdr:colOff>
                <xdr:row>5</xdr:row>
                <xdr:rowOff>152400</xdr:rowOff>
              </to>
            </anchor>
          </objectPr>
        </oleObject>
      </mc:Choice>
      <mc:Fallback>
        <oleObject progId="Visio.Drawing.15" shapeId="61441" r:id="rId6"/>
      </mc:Fallback>
    </mc:AlternateContent>
  </oleObjec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203DF-ADA3-47A3-A709-77DA67F4AF8F}">
  <sheetPr>
    <pageSetUpPr fitToPage="1"/>
  </sheetPr>
  <dimension ref="A6:O38"/>
  <sheetViews>
    <sheetView showGridLines="0" zoomScale="80" zoomScaleNormal="80" workbookViewId="0">
      <selection activeCell="N29" sqref="N20:N29"/>
    </sheetView>
  </sheetViews>
  <sheetFormatPr baseColWidth="10" defaultRowHeight="15"/>
  <cols>
    <col min="1" max="1" width="4.1640625" customWidth="1"/>
    <col min="2" max="2" width="5.5" customWidth="1"/>
    <col min="3" max="3" width="40.5" customWidth="1"/>
    <col min="4" max="4" width="54" customWidth="1"/>
    <col min="5" max="6" width="21.5" customWidth="1"/>
    <col min="7" max="7" width="69.6640625" customWidth="1"/>
    <col min="8" max="8" width="30.83203125" bestFit="1" customWidth="1"/>
    <col min="9" max="9" width="16" hidden="1" customWidth="1"/>
    <col min="10" max="10" width="16" customWidth="1"/>
    <col min="11" max="11" width="69.6640625" customWidth="1"/>
    <col min="12" max="12" width="27.83203125" bestFit="1" customWidth="1"/>
    <col min="13" max="13" width="22" customWidth="1"/>
    <col min="14" max="14" width="40.5" bestFit="1" customWidth="1"/>
    <col min="15" max="15" width="31.83203125" bestFit="1" customWidth="1"/>
  </cols>
  <sheetData>
    <row r="6" spans="2:15">
      <c r="B6" s="65" t="s">
        <v>0</v>
      </c>
    </row>
    <row r="7" spans="2:15">
      <c r="B7" s="1"/>
    </row>
    <row r="8" spans="2:15">
      <c r="B8" s="65" t="s">
        <v>544</v>
      </c>
      <c r="N8" s="17" t="s">
        <v>122</v>
      </c>
    </row>
    <row r="10" spans="2:15">
      <c r="B10" s="17" t="s">
        <v>109</v>
      </c>
      <c r="D10" t="str">
        <f>StrategischerEinkäufer_Start!C33</f>
        <v xml:space="preserve">Wenn Sie sich mit der Ausgestaltung der Warengruppe "Reinigungsleistungen" befassen, dann können Sie sich hier mit dem Anforderungsprofil ihrer Organisation an Reinigungsleistungen befassen. (Anteil zur Stärken und Schwächenanalyse). </v>
      </c>
      <c r="N10" s="22" t="s">
        <v>121</v>
      </c>
      <c r="O10" s="23" t="s">
        <v>120</v>
      </c>
    </row>
    <row r="11" spans="2:15" ht="16">
      <c r="B11" s="17" t="s">
        <v>110</v>
      </c>
      <c r="D11" t="str">
        <f>StrategischerEinkäufer_Start!D33</f>
        <v>Anforderungen Ihrer Organisation an Reinigungsleistungen aus sozialer Perspektive</v>
      </c>
      <c r="N11" s="15" t="s">
        <v>116</v>
      </c>
      <c r="O11" s="19">
        <f>COUNTIF($N$19:$N$29,$N$11)</f>
        <v>0</v>
      </c>
    </row>
    <row r="12" spans="2:15" ht="16">
      <c r="B12" s="17"/>
      <c r="N12" s="15" t="s">
        <v>117</v>
      </c>
      <c r="O12" s="19">
        <f>COUNTIF($N$19:$N$29,$N$12)</f>
        <v>0</v>
      </c>
    </row>
    <row r="13" spans="2:15" ht="16">
      <c r="B13" s="17" t="s">
        <v>111</v>
      </c>
      <c r="D13" t="str">
        <f>StrategischerEinkäufer_Start!$D$24</f>
        <v>Max Mustermann</v>
      </c>
      <c r="N13" s="15" t="s">
        <v>118</v>
      </c>
      <c r="O13" s="19">
        <f>COUNTIF($N$19:$N$29,$N$13)</f>
        <v>0</v>
      </c>
    </row>
    <row r="14" spans="2:15" ht="16">
      <c r="B14" s="17" t="s">
        <v>113</v>
      </c>
      <c r="D14" t="str">
        <f>StrategischerEinkäufer_Start!$D$25</f>
        <v>Beschaffung, Vergaberecht und Verträge</v>
      </c>
      <c r="N14" s="15" t="s">
        <v>51</v>
      </c>
      <c r="O14" s="19">
        <f>COUNTIF($N$19:$N$29,$N$14)</f>
        <v>10</v>
      </c>
    </row>
    <row r="15" spans="2:15" ht="16">
      <c r="B15" s="17" t="s">
        <v>115</v>
      </c>
      <c r="D15" t="str">
        <f>StrategischerEinkäufer_Start!$D$26</f>
        <v>max.mustermann@unibw.de</v>
      </c>
      <c r="H15" s="210" t="s">
        <v>729</v>
      </c>
      <c r="I15" s="210"/>
      <c r="J15" s="19">
        <f>SUM(J20:J29)</f>
        <v>0</v>
      </c>
      <c r="N15" s="20" t="s">
        <v>119</v>
      </c>
      <c r="O15" s="21">
        <f>SUM(O11:O14)</f>
        <v>10</v>
      </c>
    </row>
    <row r="16" spans="2:15">
      <c r="B16" s="17"/>
    </row>
    <row r="17" spans="2:15" ht="29">
      <c r="B17" s="27" t="s">
        <v>729</v>
      </c>
    </row>
    <row r="19" spans="2:15" ht="16">
      <c r="B19" s="9" t="s">
        <v>34</v>
      </c>
      <c r="C19" s="10" t="s">
        <v>29</v>
      </c>
      <c r="D19" s="10" t="s">
        <v>27</v>
      </c>
      <c r="E19" s="9" t="s">
        <v>10</v>
      </c>
      <c r="F19" s="9" t="s">
        <v>28</v>
      </c>
      <c r="G19" s="9" t="s">
        <v>53</v>
      </c>
      <c r="H19" s="9" t="s">
        <v>724</v>
      </c>
      <c r="I19" s="9" t="s">
        <v>590</v>
      </c>
      <c r="J19" s="9" t="s">
        <v>591</v>
      </c>
      <c r="K19" s="9" t="s">
        <v>48</v>
      </c>
      <c r="L19" s="9" t="s">
        <v>30</v>
      </c>
      <c r="M19" s="9" t="s">
        <v>31</v>
      </c>
      <c r="N19" s="9" t="s">
        <v>50</v>
      </c>
      <c r="O19" s="9" t="s">
        <v>52</v>
      </c>
    </row>
    <row r="20" spans="2:15" ht="64">
      <c r="B20" s="47" t="s">
        <v>278</v>
      </c>
      <c r="C20" s="14" t="s">
        <v>593</v>
      </c>
      <c r="D20" s="29" t="s">
        <v>1145</v>
      </c>
      <c r="E20" s="29" t="s">
        <v>746</v>
      </c>
      <c r="F20" s="29" t="s">
        <v>759</v>
      </c>
      <c r="G20" s="6"/>
      <c r="H20" s="6" t="s">
        <v>1155</v>
      </c>
      <c r="I20" s="6" t="str">
        <f>LEFT(H20,1)</f>
        <v>0</v>
      </c>
      <c r="J20" s="14">
        <f>LEFT(H20,1)*1</f>
        <v>0</v>
      </c>
      <c r="K20" s="6"/>
      <c r="L20" s="6"/>
      <c r="M20" s="12"/>
      <c r="N20" s="15" t="s">
        <v>51</v>
      </c>
      <c r="O20" s="13" t="str">
        <f t="shared" ref="O20:O29" si="0">IF(AND(G20&lt;&gt;"",L20&lt;&gt;"",M20&lt;&gt;""),"JA","NEIN")</f>
        <v>NEIN</v>
      </c>
    </row>
    <row r="21" spans="2:15" ht="32">
      <c r="B21" s="47" t="s">
        <v>279</v>
      </c>
      <c r="C21" s="14" t="s">
        <v>593</v>
      </c>
      <c r="D21" s="29" t="s">
        <v>1146</v>
      </c>
      <c r="E21" s="29" t="s">
        <v>760</v>
      </c>
      <c r="F21" s="29" t="s">
        <v>761</v>
      </c>
      <c r="G21" s="6"/>
      <c r="H21" s="6" t="s">
        <v>1155</v>
      </c>
      <c r="I21" s="6" t="str">
        <f t="shared" ref="I21:I29" si="1">LEFT(H21,1)</f>
        <v>0</v>
      </c>
      <c r="J21" s="14">
        <f t="shared" ref="J21:J29" si="2">LEFT(H21,1)*1</f>
        <v>0</v>
      </c>
      <c r="K21" s="6"/>
      <c r="L21" s="6"/>
      <c r="M21" s="12"/>
      <c r="N21" s="15" t="s">
        <v>51</v>
      </c>
      <c r="O21" s="13" t="str">
        <f t="shared" si="0"/>
        <v>NEIN</v>
      </c>
    </row>
    <row r="22" spans="2:15" ht="104.5" customHeight="1">
      <c r="B22" s="47" t="s">
        <v>280</v>
      </c>
      <c r="C22" s="14" t="s">
        <v>593</v>
      </c>
      <c r="D22" s="29" t="s">
        <v>1147</v>
      </c>
      <c r="E22" s="33" t="s">
        <v>762</v>
      </c>
      <c r="F22" s="14" t="s">
        <v>728</v>
      </c>
      <c r="G22" s="6"/>
      <c r="H22" s="6" t="s">
        <v>1155</v>
      </c>
      <c r="I22" s="6" t="str">
        <f t="shared" si="1"/>
        <v>0</v>
      </c>
      <c r="J22" s="14">
        <f t="shared" si="2"/>
        <v>0</v>
      </c>
      <c r="K22" s="6"/>
      <c r="L22" s="6"/>
      <c r="M22" s="12"/>
      <c r="N22" s="15" t="s">
        <v>51</v>
      </c>
      <c r="O22" s="13" t="str">
        <f t="shared" si="0"/>
        <v>NEIN</v>
      </c>
    </row>
    <row r="23" spans="2:15" ht="55" customHeight="1">
      <c r="B23" s="47" t="s">
        <v>281</v>
      </c>
      <c r="C23" s="14" t="s">
        <v>593</v>
      </c>
      <c r="D23" s="29" t="s">
        <v>1148</v>
      </c>
      <c r="E23" s="29" t="s">
        <v>763</v>
      </c>
      <c r="F23" s="29" t="s">
        <v>764</v>
      </c>
      <c r="G23" s="6"/>
      <c r="H23" s="6" t="s">
        <v>1155</v>
      </c>
      <c r="I23" s="6" t="str">
        <f t="shared" si="1"/>
        <v>0</v>
      </c>
      <c r="J23" s="14">
        <f t="shared" si="2"/>
        <v>0</v>
      </c>
      <c r="K23" s="6"/>
      <c r="L23" s="6"/>
      <c r="M23" s="12"/>
      <c r="N23" s="15" t="s">
        <v>51</v>
      </c>
      <c r="O23" s="13" t="str">
        <f t="shared" si="0"/>
        <v>NEIN</v>
      </c>
    </row>
    <row r="24" spans="2:15" ht="61.5" customHeight="1">
      <c r="B24" s="47" t="s">
        <v>282</v>
      </c>
      <c r="C24" s="14" t="s">
        <v>593</v>
      </c>
      <c r="D24" s="29" t="s">
        <v>1149</v>
      </c>
      <c r="E24" s="29" t="s">
        <v>760</v>
      </c>
      <c r="F24" s="29" t="s">
        <v>765</v>
      </c>
      <c r="G24" s="6"/>
      <c r="H24" s="6" t="s">
        <v>1155</v>
      </c>
      <c r="I24" s="6" t="str">
        <f t="shared" si="1"/>
        <v>0</v>
      </c>
      <c r="J24" s="14">
        <f t="shared" si="2"/>
        <v>0</v>
      </c>
      <c r="K24" s="6"/>
      <c r="L24" s="6"/>
      <c r="M24" s="12"/>
      <c r="N24" s="15" t="s">
        <v>51</v>
      </c>
      <c r="O24" s="13" t="str">
        <f t="shared" si="0"/>
        <v>NEIN</v>
      </c>
    </row>
    <row r="25" spans="2:15" ht="64.5" customHeight="1">
      <c r="B25" s="47" t="s">
        <v>283</v>
      </c>
      <c r="C25" s="14" t="s">
        <v>593</v>
      </c>
      <c r="D25" s="29" t="s">
        <v>1150</v>
      </c>
      <c r="E25" s="29" t="s">
        <v>766</v>
      </c>
      <c r="F25" s="29" t="s">
        <v>767</v>
      </c>
      <c r="G25" s="6"/>
      <c r="H25" s="6" t="s">
        <v>1155</v>
      </c>
      <c r="I25" s="6" t="str">
        <f t="shared" si="1"/>
        <v>0</v>
      </c>
      <c r="J25" s="14">
        <f t="shared" si="2"/>
        <v>0</v>
      </c>
      <c r="K25" s="6"/>
      <c r="L25" s="6"/>
      <c r="M25" s="12"/>
      <c r="N25" s="15" t="s">
        <v>51</v>
      </c>
      <c r="O25" s="13" t="str">
        <f t="shared" si="0"/>
        <v>NEIN</v>
      </c>
    </row>
    <row r="26" spans="2:15" ht="48">
      <c r="B26" s="47" t="s">
        <v>284</v>
      </c>
      <c r="C26" s="14" t="s">
        <v>593</v>
      </c>
      <c r="D26" s="29" t="s">
        <v>1151</v>
      </c>
      <c r="E26" s="29" t="s">
        <v>768</v>
      </c>
      <c r="F26" s="29" t="s">
        <v>769</v>
      </c>
      <c r="G26" s="6"/>
      <c r="H26" s="6" t="s">
        <v>1155</v>
      </c>
      <c r="I26" s="6" t="str">
        <f t="shared" si="1"/>
        <v>0</v>
      </c>
      <c r="J26" s="14">
        <f t="shared" si="2"/>
        <v>0</v>
      </c>
      <c r="K26" s="6"/>
      <c r="L26" s="6"/>
      <c r="M26" s="12"/>
      <c r="N26" s="15" t="s">
        <v>51</v>
      </c>
      <c r="O26" s="13" t="str">
        <f t="shared" si="0"/>
        <v>NEIN</v>
      </c>
    </row>
    <row r="27" spans="2:15" ht="48">
      <c r="B27" s="47" t="s">
        <v>285</v>
      </c>
      <c r="C27" s="14" t="s">
        <v>593</v>
      </c>
      <c r="D27" s="29" t="s">
        <v>1152</v>
      </c>
      <c r="E27" s="29" t="s">
        <v>760</v>
      </c>
      <c r="F27" s="29" t="s">
        <v>777</v>
      </c>
      <c r="G27" s="6"/>
      <c r="H27" s="6" t="s">
        <v>1155</v>
      </c>
      <c r="I27" s="6" t="str">
        <f t="shared" si="1"/>
        <v>0</v>
      </c>
      <c r="J27" s="14">
        <f t="shared" si="2"/>
        <v>0</v>
      </c>
      <c r="K27" s="6"/>
      <c r="L27" s="6"/>
      <c r="M27" s="12"/>
      <c r="N27" s="15" t="s">
        <v>51</v>
      </c>
      <c r="O27" s="13" t="str">
        <f t="shared" si="0"/>
        <v>NEIN</v>
      </c>
    </row>
    <row r="28" spans="2:15" ht="58.5" customHeight="1">
      <c r="B28" s="47" t="s">
        <v>286</v>
      </c>
      <c r="C28" s="14" t="s">
        <v>593</v>
      </c>
      <c r="D28" s="29" t="s">
        <v>1153</v>
      </c>
      <c r="E28" s="29" t="s">
        <v>768</v>
      </c>
      <c r="F28" s="29" t="s">
        <v>779</v>
      </c>
      <c r="G28" s="6"/>
      <c r="H28" s="6" t="s">
        <v>1155</v>
      </c>
      <c r="I28" s="6" t="str">
        <f t="shared" si="1"/>
        <v>0</v>
      </c>
      <c r="J28" s="14">
        <f t="shared" si="2"/>
        <v>0</v>
      </c>
      <c r="K28" s="6"/>
      <c r="L28" s="6"/>
      <c r="M28" s="12"/>
      <c r="N28" s="15" t="s">
        <v>51</v>
      </c>
      <c r="O28" s="13" t="str">
        <f t="shared" si="0"/>
        <v>NEIN</v>
      </c>
    </row>
    <row r="29" spans="2:15" ht="74.5" customHeight="1">
      <c r="B29" s="47" t="s">
        <v>287</v>
      </c>
      <c r="C29" s="14" t="s">
        <v>593</v>
      </c>
      <c r="D29" s="29" t="s">
        <v>1154</v>
      </c>
      <c r="E29" s="29" t="s">
        <v>763</v>
      </c>
      <c r="F29" s="29" t="s">
        <v>778</v>
      </c>
      <c r="G29" s="6"/>
      <c r="H29" s="6" t="s">
        <v>1155</v>
      </c>
      <c r="I29" s="6" t="str">
        <f t="shared" si="1"/>
        <v>0</v>
      </c>
      <c r="J29" s="14">
        <f t="shared" si="2"/>
        <v>0</v>
      </c>
      <c r="K29" s="6"/>
      <c r="L29" s="6"/>
      <c r="M29" s="12"/>
      <c r="N29" s="15" t="s">
        <v>51</v>
      </c>
      <c r="O29" s="13" t="str">
        <f t="shared" si="0"/>
        <v>NEIN</v>
      </c>
    </row>
    <row r="31" spans="2:15">
      <c r="B31" s="16" t="s">
        <v>100</v>
      </c>
    </row>
    <row r="33" spans="1:6">
      <c r="B33" s="18" t="s">
        <v>34</v>
      </c>
      <c r="C33" s="18" t="s">
        <v>106</v>
      </c>
      <c r="D33" s="18" t="s">
        <v>107</v>
      </c>
      <c r="E33" s="9" t="s">
        <v>10</v>
      </c>
      <c r="F33" s="18" t="s">
        <v>125</v>
      </c>
    </row>
    <row r="34" spans="1:6" ht="96">
      <c r="B34" s="19" t="s">
        <v>101</v>
      </c>
      <c r="C34" s="156" t="s">
        <v>771</v>
      </c>
      <c r="D34" s="157" t="s">
        <v>773</v>
      </c>
      <c r="E34" s="158" t="s">
        <v>770</v>
      </c>
      <c r="F34" s="159" t="s">
        <v>772</v>
      </c>
    </row>
    <row r="35" spans="1:6" ht="112">
      <c r="B35" s="19" t="s">
        <v>102</v>
      </c>
      <c r="C35" s="35" t="s">
        <v>774</v>
      </c>
      <c r="D35" s="35" t="s">
        <v>776</v>
      </c>
      <c r="E35" s="35" t="s">
        <v>768</v>
      </c>
      <c r="F35" s="36" t="s">
        <v>775</v>
      </c>
    </row>
    <row r="36" spans="1:6">
      <c r="A36" s="94"/>
      <c r="B36" s="94"/>
      <c r="C36" s="94"/>
      <c r="D36" s="94"/>
      <c r="E36" s="94"/>
      <c r="F36" s="170"/>
    </row>
    <row r="37" spans="1:6">
      <c r="A37" s="94"/>
      <c r="B37" s="94"/>
      <c r="C37" s="94"/>
      <c r="D37" s="94"/>
      <c r="E37" s="94"/>
      <c r="F37" s="170"/>
    </row>
    <row r="38" spans="1:6">
      <c r="A38" s="94"/>
      <c r="B38" s="94"/>
      <c r="C38" s="94"/>
      <c r="D38" s="94"/>
      <c r="E38" s="94"/>
      <c r="F38" s="170"/>
    </row>
  </sheetData>
  <mergeCells count="1">
    <mergeCell ref="H15:I15"/>
  </mergeCells>
  <dataValidations count="6">
    <dataValidation allowBlank="1" showInputMessage="1" showErrorMessage="1" promptTitle="Kurzantwort" prompt="Bitte verfassen Sie Ihre Antwort auf die Frage möglichst kurz und präzise. Bitte verwenden Sie nicht mehr als 2-3 Sätze. Die Antworten sollen Ihnen zur Beschreibung des Beschaffungsvorhabens für Reinigungsleistungen dienen." sqref="G20:G29" xr:uid="{554AC03B-5A26-4F15-AF9D-9A0F9605F532}"/>
    <dataValidation allowBlank="1" showInputMessage="1" showErrorMessage="1" promptTitle="Link zur Ablage" prompt="Wenn Sie möchten können Sie an dieser Stelle Angaben zu Ihrer internen Dokumentenablage hinterlegen (z.B. in Form einer URL oder eines Dateipfades). Hier können Sie dann auf tiefergehende Dokumente referenzieren wenn gewünscht." sqref="K20:K29" xr:uid="{5FD59AA6-7410-4B90-A884-065F62734F0D}"/>
    <dataValidation allowBlank="1" showInputMessage="1" showErrorMessage="1" promptTitle="Name der antwortenden Person" prompt="Bitte geben Sie an dieser Stelle den Namen der Person ein, die die Antwort wesentlich geprägt hat oder die entsprechende Entscheidung zur Antwort getroffen hat." sqref="L20:L29" xr:uid="{44B35FFE-8EE9-4865-A6BA-9BA4534A31F0}"/>
    <dataValidation allowBlank="1" showInputMessage="1" showErrorMessage="1" promptTitle="Datum" prompt="Bitte geben Sie hier das Datum an, an dem Sie die entsprechende Antwort oder Entscheidung erhalten haben." sqref="M20:M29" xr:uid="{7B6AB381-77B0-40D0-AAE7-BF26FF17617A}"/>
    <dataValidation type="list" allowBlank="1" showInputMessage="1" showErrorMessage="1" promptTitle="Einstufung der Bedeutung" prompt="Bitte beantworten Sie die nachstehenden Fragen zur Wichtigkeit der ökologischen Nachhaltigkeit für die Warengruppe Reinigungsleistungen. Wählen Sie bitte eine der angegebenen Optionen." sqref="H20:H29" xr:uid="{03035B4B-6AC0-4057-A826-864FF7086B5B}">
      <formula1>"0-überhaupt nicht,1-in geringem Maße,2-in eher geringen Maße,3-im eher hohen Maße,4-im hohen Maße,5-im höchsten Maße,"</formula1>
    </dataValidation>
    <dataValidation type="list" allowBlank="1" showInputMessage="1" showErrorMessage="1" promptTitle="Zufriedenheit mit der Antwort" prompt="Bitte geben Sie an, ob Sie mit der bisherigen Antwort zufrieden sind. Wenn nicht oder nur teils, müssten Sie noch Antworten/ Entscheidungen einfordern (=&quot;ToDo&quot;-Liste)." sqref="N20:N29" xr:uid="{9A95E118-0802-43C8-8E49-3A92391858BE}">
      <formula1>"zufrieden, teils/teils, nicht zufrieden, keine Antwort,"</formula1>
    </dataValidation>
  </dataValidations>
  <hyperlinks>
    <hyperlink ref="F34" r:id="rId1" xr:uid="{BD2B3A8B-7150-4DFF-A612-1797435521F7}"/>
    <hyperlink ref="F35" r:id="rId2" xr:uid="{149DBA53-9973-4028-9B81-1C7E0944FA8D}"/>
  </hyperlinks>
  <pageMargins left="0.70866141732283472" right="0.70866141732283472" top="0.78740157480314965" bottom="0.78740157480314965" header="0.31496062992125984" footer="0.31496062992125984"/>
  <pageSetup paperSize="9" scale="32" fitToHeight="20" orientation="landscape" r:id="rId3"/>
  <headerFooter>
    <oddFooter>&amp;A&amp;RSeite &amp;P</oddFooter>
  </headerFooter>
  <drawing r:id="rId4"/>
  <legacyDrawing r:id="rId5"/>
  <oleObjects>
    <mc:AlternateContent xmlns:mc="http://schemas.openxmlformats.org/markup-compatibility/2006">
      <mc:Choice Requires="x14">
        <oleObject progId="Visio.Drawing.15" shapeId="62465" r:id="rId6">
          <objectPr defaultSize="0" autoPict="0" r:id="rId7">
            <anchor moveWithCells="1">
              <from>
                <xdr:col>5</xdr:col>
                <xdr:colOff>1422400</xdr:colOff>
                <xdr:row>0</xdr:row>
                <xdr:rowOff>88900</xdr:rowOff>
              </from>
              <to>
                <xdr:col>6</xdr:col>
                <xdr:colOff>914400</xdr:colOff>
                <xdr:row>5</xdr:row>
                <xdr:rowOff>152400</xdr:rowOff>
              </to>
            </anchor>
          </objectPr>
        </oleObject>
      </mc:Choice>
      <mc:Fallback>
        <oleObject progId="Visio.Drawing.15" shapeId="62465" r:id="rId6"/>
      </mc:Fallback>
    </mc:AlternateContent>
  </oleObject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44053-30CB-4383-91FE-4D1201DA99E8}">
  <sheetPr>
    <pageSetUpPr fitToPage="1"/>
  </sheetPr>
  <dimension ref="B6:O52"/>
  <sheetViews>
    <sheetView showGridLines="0" zoomScale="80" zoomScaleNormal="80" workbookViewId="0">
      <selection activeCell="N20" sqref="N20:N29"/>
    </sheetView>
  </sheetViews>
  <sheetFormatPr baseColWidth="10" defaultRowHeight="15"/>
  <cols>
    <col min="1" max="1" width="4.1640625" customWidth="1"/>
    <col min="2" max="2" width="5.5" customWidth="1"/>
    <col min="3" max="3" width="40.5" customWidth="1"/>
    <col min="4" max="4" width="54" customWidth="1"/>
    <col min="5" max="6" width="21.5" customWidth="1"/>
    <col min="7" max="7" width="69.6640625" customWidth="1"/>
    <col min="8" max="8" width="30.83203125" bestFit="1" customWidth="1"/>
    <col min="9" max="9" width="16" hidden="1" customWidth="1"/>
    <col min="10" max="10" width="16" customWidth="1"/>
    <col min="11" max="11" width="69.6640625" customWidth="1"/>
    <col min="12" max="12" width="27.83203125" bestFit="1" customWidth="1"/>
    <col min="13" max="13" width="22" customWidth="1"/>
    <col min="14" max="14" width="40.5" bestFit="1" customWidth="1"/>
    <col min="15" max="15" width="31.83203125" bestFit="1" customWidth="1"/>
  </cols>
  <sheetData>
    <row r="6" spans="2:15">
      <c r="B6" s="65" t="s">
        <v>0</v>
      </c>
    </row>
    <row r="7" spans="2:15">
      <c r="B7" s="1"/>
    </row>
    <row r="8" spans="2:15">
      <c r="B8" s="65" t="s">
        <v>544</v>
      </c>
      <c r="N8" s="17" t="s">
        <v>122</v>
      </c>
    </row>
    <row r="10" spans="2:15">
      <c r="B10" s="17" t="s">
        <v>109</v>
      </c>
      <c r="D10" t="str">
        <f>StrategischerEinkäufer_Start!C35</f>
        <v xml:space="preserve">Wenn Sie sich mit der Ausgestaltung der Warengruppe "Reinigungsleistungen" befassen, dann können Sie sich hier mit der Leistungsfähigkeit des Beschaffungsmarktes befassen. (Anteil zur Risiko- und Chancenanalyse). </v>
      </c>
      <c r="N10" s="22" t="s">
        <v>121</v>
      </c>
      <c r="O10" s="23" t="s">
        <v>120</v>
      </c>
    </row>
    <row r="11" spans="2:15" ht="16">
      <c r="B11" s="17" t="s">
        <v>110</v>
      </c>
      <c r="D11" t="str">
        <f>StrategischerEinkäufer_Start!D35</f>
        <v>Leistungsfähigkeit des Beschaffungsmarktes bzgl. der Anforderungen an Reinigungsleistungen</v>
      </c>
      <c r="N11" s="15" t="s">
        <v>116</v>
      </c>
      <c r="O11" s="19">
        <f>COUNTIF($N$19:$N$29,$N$11)</f>
        <v>0</v>
      </c>
    </row>
    <row r="12" spans="2:15" ht="16">
      <c r="B12" s="17"/>
      <c r="N12" s="15" t="s">
        <v>117</v>
      </c>
      <c r="O12" s="19">
        <f>COUNTIF($N$19:$N$29,$N$12)</f>
        <v>0</v>
      </c>
    </row>
    <row r="13" spans="2:15" ht="16">
      <c r="B13" s="17" t="s">
        <v>111</v>
      </c>
      <c r="D13" t="str">
        <f>StrategischerEinkäufer_Start!$D$24</f>
        <v>Max Mustermann</v>
      </c>
      <c r="N13" s="15" t="s">
        <v>118</v>
      </c>
      <c r="O13" s="19">
        <f>COUNTIF($N$19:$N$29,$N$13)</f>
        <v>0</v>
      </c>
    </row>
    <row r="14" spans="2:15" ht="16">
      <c r="B14" s="17" t="s">
        <v>113</v>
      </c>
      <c r="D14" t="str">
        <f>StrategischerEinkäufer_Start!$D$25</f>
        <v>Beschaffung, Vergaberecht und Verträge</v>
      </c>
      <c r="N14" s="15" t="s">
        <v>51</v>
      </c>
      <c r="O14" s="19">
        <f>COUNTIF($N$19:$N$29,$N$14)</f>
        <v>10</v>
      </c>
    </row>
    <row r="15" spans="2:15" ht="16">
      <c r="B15" s="17" t="s">
        <v>115</v>
      </c>
      <c r="D15" t="str">
        <f>StrategischerEinkäufer_Start!$D$26</f>
        <v>max.mustermann@unibw.de</v>
      </c>
      <c r="H15" s="210" t="s">
        <v>730</v>
      </c>
      <c r="I15" s="210"/>
      <c r="J15" s="19">
        <f>SUM(J20:J29)</f>
        <v>0</v>
      </c>
      <c r="N15" s="20" t="s">
        <v>119</v>
      </c>
      <c r="O15" s="21">
        <f>SUM(O11:O14)</f>
        <v>10</v>
      </c>
    </row>
    <row r="16" spans="2:15">
      <c r="B16" s="17"/>
    </row>
    <row r="17" spans="2:15" ht="29">
      <c r="B17" s="27" t="s">
        <v>730</v>
      </c>
    </row>
    <row r="19" spans="2:15" ht="16">
      <c r="B19" s="9" t="s">
        <v>34</v>
      </c>
      <c r="C19" s="10" t="s">
        <v>29</v>
      </c>
      <c r="D19" s="10" t="s">
        <v>27</v>
      </c>
      <c r="E19" s="9" t="s">
        <v>10</v>
      </c>
      <c r="F19" s="9" t="s">
        <v>28</v>
      </c>
      <c r="G19" s="9" t="s">
        <v>53</v>
      </c>
      <c r="H19" s="9" t="s">
        <v>588</v>
      </c>
      <c r="I19" s="9" t="s">
        <v>590</v>
      </c>
      <c r="J19" s="9" t="s">
        <v>591</v>
      </c>
      <c r="K19" s="9" t="s">
        <v>48</v>
      </c>
      <c r="L19" s="9" t="s">
        <v>30</v>
      </c>
      <c r="M19" s="9" t="s">
        <v>31</v>
      </c>
      <c r="N19" s="9" t="s">
        <v>50</v>
      </c>
      <c r="O19" s="9" t="s">
        <v>52</v>
      </c>
    </row>
    <row r="20" spans="2:15" ht="32">
      <c r="B20" s="47" t="s">
        <v>289</v>
      </c>
      <c r="C20" s="14" t="s">
        <v>595</v>
      </c>
      <c r="D20" s="29" t="s">
        <v>731</v>
      </c>
      <c r="E20" s="33" t="s">
        <v>187</v>
      </c>
      <c r="F20" s="29" t="s">
        <v>780</v>
      </c>
      <c r="G20" s="6"/>
      <c r="H20" s="6" t="s">
        <v>1155</v>
      </c>
      <c r="I20" s="6" t="str">
        <f t="shared" ref="I20:I28" si="0">LEFT(H20,1)</f>
        <v>0</v>
      </c>
      <c r="J20" s="14">
        <f>LEFT(H20,1)*1</f>
        <v>0</v>
      </c>
      <c r="K20" s="6"/>
      <c r="L20" s="6"/>
      <c r="M20" s="12"/>
      <c r="N20" s="15" t="s">
        <v>51</v>
      </c>
      <c r="O20" s="13" t="str">
        <f t="shared" ref="O20:O29" si="1">IF(AND(G20&lt;&gt;"",L20&lt;&gt;"",M20&lt;&gt;""),"JA","NEIN")</f>
        <v>NEIN</v>
      </c>
    </row>
    <row r="21" spans="2:15" ht="80">
      <c r="B21" s="47" t="s">
        <v>290</v>
      </c>
      <c r="C21" s="14" t="s">
        <v>595</v>
      </c>
      <c r="D21" s="29" t="s">
        <v>733</v>
      </c>
      <c r="E21" s="33" t="s">
        <v>187</v>
      </c>
      <c r="F21" s="29" t="s">
        <v>781</v>
      </c>
      <c r="G21" s="6"/>
      <c r="H21" s="6" t="s">
        <v>1155</v>
      </c>
      <c r="I21" s="6" t="str">
        <f t="shared" si="0"/>
        <v>0</v>
      </c>
      <c r="J21" s="14">
        <f t="shared" ref="J21:J29" si="2">LEFT(H21,1)*1</f>
        <v>0</v>
      </c>
      <c r="K21" s="6"/>
      <c r="L21" s="6"/>
      <c r="M21" s="12"/>
      <c r="N21" s="15" t="s">
        <v>51</v>
      </c>
      <c r="O21" s="13" t="str">
        <f t="shared" si="1"/>
        <v>NEIN</v>
      </c>
    </row>
    <row r="22" spans="2:15" ht="57" customHeight="1">
      <c r="B22" s="47" t="s">
        <v>291</v>
      </c>
      <c r="C22" s="14" t="s">
        <v>595</v>
      </c>
      <c r="D22" s="29" t="s">
        <v>734</v>
      </c>
      <c r="E22" s="33" t="s">
        <v>187</v>
      </c>
      <c r="F22" s="29" t="s">
        <v>189</v>
      </c>
      <c r="G22" s="6"/>
      <c r="H22" s="6" t="s">
        <v>1155</v>
      </c>
      <c r="I22" s="6" t="str">
        <f t="shared" si="0"/>
        <v>0</v>
      </c>
      <c r="J22" s="14">
        <f t="shared" si="2"/>
        <v>0</v>
      </c>
      <c r="K22" s="6"/>
      <c r="L22" s="6"/>
      <c r="M22" s="12"/>
      <c r="N22" s="15" t="s">
        <v>51</v>
      </c>
      <c r="O22" s="13" t="str">
        <f t="shared" si="1"/>
        <v>NEIN</v>
      </c>
    </row>
    <row r="23" spans="2:15" ht="57" customHeight="1">
      <c r="B23" s="47" t="s">
        <v>292</v>
      </c>
      <c r="C23" s="14" t="s">
        <v>595</v>
      </c>
      <c r="D23" s="29" t="s">
        <v>732</v>
      </c>
      <c r="E23" s="33" t="s">
        <v>187</v>
      </c>
      <c r="F23" s="29" t="s">
        <v>782</v>
      </c>
      <c r="G23" s="6"/>
      <c r="H23" s="6" t="s">
        <v>1155</v>
      </c>
      <c r="I23" s="6" t="str">
        <f t="shared" si="0"/>
        <v>0</v>
      </c>
      <c r="J23" s="14">
        <f t="shared" si="2"/>
        <v>0</v>
      </c>
      <c r="K23" s="6"/>
      <c r="L23" s="6"/>
      <c r="M23" s="12"/>
      <c r="N23" s="15" t="s">
        <v>51</v>
      </c>
      <c r="O23" s="13" t="str">
        <f t="shared" si="1"/>
        <v>NEIN</v>
      </c>
    </row>
    <row r="24" spans="2:15" ht="57" customHeight="1">
      <c r="B24" s="47" t="s">
        <v>293</v>
      </c>
      <c r="C24" s="14" t="s">
        <v>595</v>
      </c>
      <c r="D24" s="29" t="s">
        <v>735</v>
      </c>
      <c r="E24" s="33" t="s">
        <v>192</v>
      </c>
      <c r="F24" s="29" t="s">
        <v>191</v>
      </c>
      <c r="G24" s="6"/>
      <c r="H24" s="6" t="s">
        <v>1155</v>
      </c>
      <c r="I24" s="6" t="str">
        <f t="shared" si="0"/>
        <v>0</v>
      </c>
      <c r="J24" s="14">
        <f t="shared" si="2"/>
        <v>0</v>
      </c>
      <c r="K24" s="6"/>
      <c r="L24" s="6"/>
      <c r="M24" s="12"/>
      <c r="N24" s="15" t="s">
        <v>51</v>
      </c>
      <c r="O24" s="13" t="str">
        <f t="shared" si="1"/>
        <v>NEIN</v>
      </c>
    </row>
    <row r="25" spans="2:15" ht="57" customHeight="1">
      <c r="B25" s="47" t="s">
        <v>294</v>
      </c>
      <c r="C25" s="14" t="s">
        <v>595</v>
      </c>
      <c r="D25" s="29" t="s">
        <v>736</v>
      </c>
      <c r="E25" s="33" t="s">
        <v>193</v>
      </c>
      <c r="F25" s="29" t="s">
        <v>783</v>
      </c>
      <c r="G25" s="6"/>
      <c r="H25" s="6" t="s">
        <v>1155</v>
      </c>
      <c r="I25" s="6" t="str">
        <f t="shared" si="0"/>
        <v>0</v>
      </c>
      <c r="J25" s="14">
        <f t="shared" si="2"/>
        <v>0</v>
      </c>
      <c r="K25" s="6"/>
      <c r="L25" s="6"/>
      <c r="M25" s="12"/>
      <c r="N25" s="15" t="s">
        <v>51</v>
      </c>
      <c r="O25" s="13" t="str">
        <f t="shared" si="1"/>
        <v>NEIN</v>
      </c>
    </row>
    <row r="26" spans="2:15" ht="57" customHeight="1">
      <c r="B26" s="47" t="s">
        <v>295</v>
      </c>
      <c r="C26" s="14" t="s">
        <v>595</v>
      </c>
      <c r="D26" s="70" t="s">
        <v>738</v>
      </c>
      <c r="E26" s="33" t="s">
        <v>187</v>
      </c>
      <c r="F26" s="29" t="s">
        <v>750</v>
      </c>
      <c r="G26" s="6"/>
      <c r="H26" s="6" t="s">
        <v>1155</v>
      </c>
      <c r="I26" s="6" t="str">
        <f t="shared" si="0"/>
        <v>0</v>
      </c>
      <c r="J26" s="14">
        <f t="shared" si="2"/>
        <v>0</v>
      </c>
      <c r="K26" s="6"/>
      <c r="L26" s="6"/>
      <c r="M26" s="12"/>
      <c r="N26" s="15" t="s">
        <v>51</v>
      </c>
      <c r="O26" s="13" t="str">
        <f t="shared" si="1"/>
        <v>NEIN</v>
      </c>
    </row>
    <row r="27" spans="2:15" ht="57" customHeight="1">
      <c r="B27" s="47" t="s">
        <v>296</v>
      </c>
      <c r="C27" s="14" t="s">
        <v>595</v>
      </c>
      <c r="D27" s="29" t="s">
        <v>739</v>
      </c>
      <c r="E27" s="33" t="s">
        <v>187</v>
      </c>
      <c r="F27" s="29" t="s">
        <v>749</v>
      </c>
      <c r="G27" s="6"/>
      <c r="H27" s="6" t="s">
        <v>1155</v>
      </c>
      <c r="I27" s="6" t="str">
        <f t="shared" si="0"/>
        <v>0</v>
      </c>
      <c r="J27" s="14">
        <f t="shared" si="2"/>
        <v>0</v>
      </c>
      <c r="K27" s="6"/>
      <c r="L27" s="6"/>
      <c r="M27" s="12"/>
      <c r="N27" s="15" t="s">
        <v>51</v>
      </c>
      <c r="O27" s="13" t="str">
        <f t="shared" si="1"/>
        <v>NEIN</v>
      </c>
    </row>
    <row r="28" spans="2:15" ht="57" customHeight="1">
      <c r="B28" s="47" t="s">
        <v>297</v>
      </c>
      <c r="C28" s="14" t="s">
        <v>595</v>
      </c>
      <c r="D28" s="29" t="s">
        <v>740</v>
      </c>
      <c r="E28" s="29" t="s">
        <v>766</v>
      </c>
      <c r="F28" s="29" t="s">
        <v>784</v>
      </c>
      <c r="G28" s="6"/>
      <c r="H28" s="6" t="s">
        <v>1155</v>
      </c>
      <c r="I28" s="6" t="str">
        <f t="shared" si="0"/>
        <v>0</v>
      </c>
      <c r="J28" s="14">
        <f t="shared" si="2"/>
        <v>0</v>
      </c>
      <c r="K28" s="6"/>
      <c r="L28" s="6"/>
      <c r="M28" s="12"/>
      <c r="N28" s="15" t="s">
        <v>51</v>
      </c>
      <c r="O28" s="13" t="str">
        <f t="shared" si="1"/>
        <v>NEIN</v>
      </c>
    </row>
    <row r="29" spans="2:15" ht="48">
      <c r="B29" s="47" t="s">
        <v>298</v>
      </c>
      <c r="C29" s="14" t="s">
        <v>595</v>
      </c>
      <c r="D29" s="29" t="s">
        <v>737</v>
      </c>
      <c r="E29" s="135" t="s">
        <v>746</v>
      </c>
      <c r="F29" s="13" t="s">
        <v>785</v>
      </c>
      <c r="G29" s="6"/>
      <c r="H29" s="6" t="s">
        <v>1155</v>
      </c>
      <c r="I29" s="6" t="str">
        <f t="shared" ref="I29" si="3">LEFT(H29,1)</f>
        <v>0</v>
      </c>
      <c r="J29" s="14">
        <f t="shared" si="2"/>
        <v>0</v>
      </c>
      <c r="K29" s="6"/>
      <c r="L29" s="6"/>
      <c r="M29" s="12"/>
      <c r="N29" s="15" t="s">
        <v>51</v>
      </c>
      <c r="O29" s="13" t="str">
        <f t="shared" si="1"/>
        <v>NEIN</v>
      </c>
    </row>
    <row r="30" spans="2:15" s="64" customFormat="1">
      <c r="B30" s="71"/>
      <c r="C30" s="51"/>
      <c r="D30" s="72"/>
      <c r="E30" s="73"/>
      <c r="F30" s="73"/>
      <c r="G30" s="51"/>
      <c r="H30" s="51"/>
      <c r="I30" s="51"/>
      <c r="J30" s="51"/>
      <c r="K30" s="51"/>
      <c r="L30" s="51"/>
      <c r="M30" s="74"/>
      <c r="N30" s="51"/>
      <c r="O30" s="73"/>
    </row>
    <row r="31" spans="2:15">
      <c r="B31" s="16" t="s">
        <v>100</v>
      </c>
    </row>
    <row r="33" spans="2:6">
      <c r="B33" s="18" t="s">
        <v>34</v>
      </c>
      <c r="C33" s="18" t="s">
        <v>106</v>
      </c>
      <c r="D33" s="18" t="s">
        <v>107</v>
      </c>
      <c r="E33" s="9" t="s">
        <v>10</v>
      </c>
      <c r="F33" s="18" t="s">
        <v>125</v>
      </c>
    </row>
    <row r="34" spans="2:6" ht="96">
      <c r="B34" s="19" t="s">
        <v>101</v>
      </c>
      <c r="C34" s="156" t="s">
        <v>771</v>
      </c>
      <c r="D34" s="157" t="s">
        <v>773</v>
      </c>
      <c r="E34" s="158" t="s">
        <v>770</v>
      </c>
      <c r="F34" s="159" t="s">
        <v>772</v>
      </c>
    </row>
    <row r="35" spans="2:6" ht="80">
      <c r="B35" s="19" t="s">
        <v>102</v>
      </c>
      <c r="C35" s="35" t="s">
        <v>215</v>
      </c>
      <c r="D35" s="35" t="s">
        <v>224</v>
      </c>
      <c r="E35" s="35" t="s">
        <v>216</v>
      </c>
      <c r="F35" s="36" t="s">
        <v>217</v>
      </c>
    </row>
    <row r="36" spans="2:6" ht="80">
      <c r="B36" s="19" t="s">
        <v>103</v>
      </c>
      <c r="C36" s="35" t="s">
        <v>219</v>
      </c>
      <c r="D36" s="35" t="s">
        <v>225</v>
      </c>
      <c r="E36" s="35" t="s">
        <v>218</v>
      </c>
      <c r="F36" s="36" t="s">
        <v>220</v>
      </c>
    </row>
    <row r="37" spans="2:6" ht="112">
      <c r="B37" s="19" t="s">
        <v>625</v>
      </c>
      <c r="C37" s="35" t="s">
        <v>222</v>
      </c>
      <c r="D37" s="35" t="s">
        <v>226</v>
      </c>
      <c r="E37" s="35" t="s">
        <v>221</v>
      </c>
      <c r="F37" s="36" t="s">
        <v>223</v>
      </c>
    </row>
    <row r="39" spans="2:6" ht="49" customHeight="1">
      <c r="C39" s="78" t="s">
        <v>1169</v>
      </c>
    </row>
    <row r="40" spans="2:6" ht="16">
      <c r="C40" s="79" t="s">
        <v>786</v>
      </c>
    </row>
    <row r="41" spans="2:6" ht="16">
      <c r="C41" s="79" t="s">
        <v>787</v>
      </c>
    </row>
    <row r="42" spans="2:6" ht="16">
      <c r="C42" s="79" t="s">
        <v>788</v>
      </c>
    </row>
    <row r="43" spans="2:6" ht="16">
      <c r="C43" s="79" t="s">
        <v>789</v>
      </c>
    </row>
    <row r="44" spans="2:6" ht="16">
      <c r="C44" s="79" t="s">
        <v>790</v>
      </c>
    </row>
    <row r="45" spans="2:6" ht="16">
      <c r="C45" s="79" t="s">
        <v>791</v>
      </c>
    </row>
    <row r="46" spans="2:6" ht="32">
      <c r="C46" s="79" t="s">
        <v>792</v>
      </c>
    </row>
    <row r="47" spans="2:6" ht="16">
      <c r="C47" s="79" t="s">
        <v>793</v>
      </c>
    </row>
    <row r="48" spans="2:6" ht="16">
      <c r="C48" s="79" t="s">
        <v>794</v>
      </c>
    </row>
    <row r="49" spans="3:3" ht="16">
      <c r="C49" s="79" t="s">
        <v>795</v>
      </c>
    </row>
    <row r="50" spans="3:3" ht="16">
      <c r="C50" s="79" t="s">
        <v>796</v>
      </c>
    </row>
    <row r="51" spans="3:3" ht="16">
      <c r="C51" s="79" t="s">
        <v>797</v>
      </c>
    </row>
    <row r="52" spans="3:3" ht="16">
      <c r="C52" s="79" t="s">
        <v>798</v>
      </c>
    </row>
  </sheetData>
  <mergeCells count="1">
    <mergeCell ref="H15:I15"/>
  </mergeCells>
  <dataValidations count="8">
    <dataValidation type="list" allowBlank="1" showInputMessage="1" showErrorMessage="1" promptTitle="Einstufung der Bedeutung" prompt="Bitte beantworten Sie die nachstehenden Fragen zur Wichtigkeit der ökologischen Nachhaltigkeit für die Warengruppe Reinigungsleistungen. Wählen Sie bitte eine der angegebenen Optionen." sqref="H30" xr:uid="{2BCDE7EE-2265-4BC4-A785-FB224C55620E}">
      <formula1>"0-Völlig unwichtig,1-unwichtig,2-eher unwichtig,3-eher wichtig,4-wichtig,5-Sehr wichtig,"</formula1>
    </dataValidation>
    <dataValidation type="list" allowBlank="1" showInputMessage="1" showErrorMessage="1" promptTitle="Zufriedenheit mit der Antwort" prompt="Bitte geben Sie hier an, wie zufrieden Sie mit der bisherigen Antwort sind. Sollten Sie nicht zufrieden oder nur teils/teils zufrieden sein müssten Sie noch Antworten oder Entscheidungen einfordern. Die Liste dient Ihnen damit auch als &quot;ToDo&quot;-Liste." sqref="N30" xr:uid="{6A11F668-AC15-4512-AE14-F9C31116C994}">
      <formula1>"zufrieden, teils/teils, nicht zufrieden, keine Antwort,"</formula1>
    </dataValidation>
    <dataValidation allowBlank="1" showInputMessage="1" showErrorMessage="1" promptTitle="Datum" prompt="Bitte geben Sie hier das Datum an, an dem Sie die entsprechende Antwort oder Entscheidung erhalten haben." sqref="M20:M30" xr:uid="{14E395A7-FCFD-4C51-95FA-3EBD6AEB3C73}"/>
    <dataValidation allowBlank="1" showInputMessage="1" showErrorMessage="1" promptTitle="Name der antwortenden Person" prompt="Bitte geben Sie an dieser Stelle den Namen der Person ein, die die Antwort wesentlich geprägt hat oder die entsprechende Entscheidung zur Antwort getroffen hat." sqref="L20:L30" xr:uid="{086A2E10-3396-4980-880E-089FC24A8735}"/>
    <dataValidation allowBlank="1" showInputMessage="1" showErrorMessage="1" promptTitle="Link zur Ablage" prompt="Wenn Sie möchten können Sie an dieser Stelle Angaben zu Ihrer internen Dokumentenablage hinterlegen (z.B. in Form einer URL oder eines Dateipfades). Hier können Sie dann auf tiefergehende Dokumente referenzieren wenn gewünscht." sqref="K20:K30" xr:uid="{09153DC6-0162-42D0-B599-F6FD9BE495DB}"/>
    <dataValidation allowBlank="1" showInputMessage="1" showErrorMessage="1" promptTitle="Kurzantwort" prompt="Bitte verfassen Sie Ihre Antwort auf die Frage möglichst kurz und präzise. Bitte verwenden Sie nicht mehr als 2-3 Sätze. Die Antworten sollen Ihnen zur Beschreibung des Beschaffungsvorhabens für Reinigungsleistungen dienen." sqref="G20:G30" xr:uid="{0DC3A6E2-DE59-4462-9BE5-F8A47CEFC3EB}"/>
    <dataValidation type="list" allowBlank="1" showInputMessage="1" showErrorMessage="1" promptTitle="Einstufung der Bedeutung" prompt="Bitte beantworten Sie die nachstehenden Fragen zur Wichtigkeit der ökologischen Nachhaltigkeit für die Warengruppe Reinigungsleistungen. Wählen Sie bitte eine der angegebenen Optionen." sqref="H20:H29" xr:uid="{7D46E932-C242-46A8-B6AB-4950F0E15DB8}">
      <formula1>"0-überhaupt nicht,1-in geringem Maße,2-in eher geringen Maße,3-im eher hohen Maße,4-im hohen Maße,5-im höchsten Maße,"</formula1>
    </dataValidation>
    <dataValidation type="list" allowBlank="1" showInputMessage="1" showErrorMessage="1" promptTitle="Zufriedenheit mit der Antwort" prompt="Bitte geben Sie an, ob Sie mit der bisherigen Antwort zufrieden sind. Wenn nicht oder nur teils, müssten Sie noch Antworten/ Entscheidungen einfordern (=&quot;ToDo&quot;-Liste)." sqref="N20:N29" xr:uid="{D94FFE82-4CF0-44D1-AA35-D193BAB3F783}">
      <formula1>"zufrieden, teils/teils, nicht zufrieden, keine Antwort,"</formula1>
    </dataValidation>
  </dataValidations>
  <hyperlinks>
    <hyperlink ref="F34" r:id="rId1" xr:uid="{2EE45226-15B3-4F2C-83C3-465CB8D4E195}"/>
    <hyperlink ref="F35" r:id="rId2" xr:uid="{86145B26-52D2-4046-A908-5ED364421185}"/>
    <hyperlink ref="F36" r:id="rId3" xr:uid="{3DB2724C-70B3-40A1-A7AD-F495221FDCBA}"/>
    <hyperlink ref="F37" r:id="rId4" xr:uid="{B9EB536B-7C30-49A6-AD3E-6BD6D49C4AA8}"/>
  </hyperlinks>
  <pageMargins left="0.70866141732283472" right="0.70866141732283472" top="0.78740157480314965" bottom="0.78740157480314965" header="0.31496062992125984" footer="0.31496062992125984"/>
  <pageSetup paperSize="9" scale="32" fitToHeight="20" orientation="landscape" r:id="rId5"/>
  <headerFooter>
    <oddFooter>&amp;A&amp;RSeite &amp;P</oddFooter>
  </headerFooter>
  <drawing r:id="rId6"/>
  <legacyDrawing r:id="rId7"/>
  <oleObjects>
    <mc:AlternateContent xmlns:mc="http://schemas.openxmlformats.org/markup-compatibility/2006">
      <mc:Choice Requires="x14">
        <oleObject progId="Visio.Drawing.15" shapeId="63489" r:id="rId8">
          <objectPr defaultSize="0" autoPict="0" r:id="rId9">
            <anchor moveWithCells="1">
              <from>
                <xdr:col>5</xdr:col>
                <xdr:colOff>1422400</xdr:colOff>
                <xdr:row>0</xdr:row>
                <xdr:rowOff>88900</xdr:rowOff>
              </from>
              <to>
                <xdr:col>6</xdr:col>
                <xdr:colOff>914400</xdr:colOff>
                <xdr:row>5</xdr:row>
                <xdr:rowOff>152400</xdr:rowOff>
              </to>
            </anchor>
          </objectPr>
        </oleObject>
      </mc:Choice>
      <mc:Fallback>
        <oleObject progId="Visio.Drawing.15" shapeId="63489" r:id="rId8"/>
      </mc:Fallback>
    </mc:AlternateContent>
  </oleObject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32674-FB9C-4542-ACED-7241D116E5DA}">
  <dimension ref="B6:Q25"/>
  <sheetViews>
    <sheetView showGridLines="0" zoomScale="80" zoomScaleNormal="80" workbookViewId="0">
      <selection activeCell="H9" sqref="H9"/>
    </sheetView>
  </sheetViews>
  <sheetFormatPr baseColWidth="10" defaultRowHeight="15"/>
  <cols>
    <col min="1" max="2" width="4.5" customWidth="1"/>
    <col min="3" max="4" width="40.6640625" customWidth="1"/>
    <col min="5" max="6" width="21.5" customWidth="1"/>
    <col min="7" max="7" width="69.6640625" customWidth="1"/>
    <col min="8" max="8" width="30.6640625" customWidth="1"/>
    <col min="9" max="9" width="0" hidden="1" customWidth="1"/>
    <col min="10" max="10" width="15.6640625" customWidth="1"/>
    <col min="11" max="11" width="69.6640625" customWidth="1"/>
    <col min="12" max="12" width="27.6640625" customWidth="1"/>
    <col min="13" max="15" width="21.6640625" customWidth="1"/>
    <col min="16" max="16" width="40.6640625" customWidth="1"/>
    <col min="17" max="17" width="31.6640625" customWidth="1"/>
  </cols>
  <sheetData>
    <row r="6" spans="2:17">
      <c r="B6" s="80" t="s">
        <v>0</v>
      </c>
    </row>
    <row r="7" spans="2:17">
      <c r="B7" s="1"/>
    </row>
    <row r="8" spans="2:17">
      <c r="B8" s="80" t="s">
        <v>544</v>
      </c>
      <c r="P8" s="17" t="s">
        <v>122</v>
      </c>
    </row>
    <row r="10" spans="2:17">
      <c r="B10" s="17" t="s">
        <v>109</v>
      </c>
      <c r="D10" s="64" t="str">
        <f>StrategischerEinkäufer_Start!C36</f>
        <v>Kontrolle des Fortschritts der Nachhaltigkeit / Implementierungskontrolle</v>
      </c>
      <c r="P10" s="22" t="s">
        <v>121</v>
      </c>
      <c r="Q10" s="23" t="s">
        <v>120</v>
      </c>
    </row>
    <row r="11" spans="2:17" ht="16">
      <c r="B11" s="17" t="s">
        <v>110</v>
      </c>
      <c r="D11" s="64" t="str">
        <f>StrategischerEinkäufer_Start!D36</f>
        <v>Nachverfolgung der Implementierung der Warengruppenstrategie</v>
      </c>
      <c r="P11" s="15" t="s">
        <v>116</v>
      </c>
      <c r="Q11" s="19">
        <f>COUNTIF($P$19:$P$25,$P$11)</f>
        <v>0</v>
      </c>
    </row>
    <row r="12" spans="2:17" ht="16">
      <c r="B12" s="17"/>
      <c r="P12" s="15" t="s">
        <v>117</v>
      </c>
      <c r="Q12" s="19">
        <f>COUNTIF($P$19:$P$25,$P$12)</f>
        <v>0</v>
      </c>
    </row>
    <row r="13" spans="2:17" ht="16">
      <c r="B13" s="17" t="s">
        <v>111</v>
      </c>
      <c r="D13" t="str">
        <f>StrategischerEinkäufer_Start!$D$24</f>
        <v>Max Mustermann</v>
      </c>
      <c r="P13" s="15" t="s">
        <v>118</v>
      </c>
      <c r="Q13" s="19">
        <f>COUNTIF($P$19:$P$25,$P$13)</f>
        <v>0</v>
      </c>
    </row>
    <row r="14" spans="2:17" ht="16">
      <c r="B14" s="17" t="s">
        <v>113</v>
      </c>
      <c r="D14" t="str">
        <f>StrategischerEinkäufer_Start!$D$25</f>
        <v>Beschaffung, Vergaberecht und Verträge</v>
      </c>
      <c r="P14" s="15" t="s">
        <v>51</v>
      </c>
      <c r="Q14" s="19">
        <f>COUNTIF($P$19:$P$25,$P$14)</f>
        <v>6</v>
      </c>
    </row>
    <row r="15" spans="2:17" ht="16">
      <c r="B15" s="17" t="s">
        <v>115</v>
      </c>
      <c r="D15" t="str">
        <f>StrategischerEinkäufer_Start!$D$26</f>
        <v>max.mustermann@unibw.de</v>
      </c>
      <c r="G15" s="211" t="s">
        <v>972</v>
      </c>
      <c r="H15" s="211"/>
      <c r="I15" s="212"/>
      <c r="J15" s="19">
        <f>SUM(J20:J25)</f>
        <v>0</v>
      </c>
      <c r="P15" s="20" t="s">
        <v>119</v>
      </c>
      <c r="Q15" s="21">
        <f>SUM(Q11:Q14)</f>
        <v>6</v>
      </c>
    </row>
    <row r="16" spans="2:17">
      <c r="B16" s="17"/>
    </row>
    <row r="17" spans="2:17" ht="29">
      <c r="B17" s="27" t="s">
        <v>965</v>
      </c>
    </row>
    <row r="19" spans="2:17" ht="16">
      <c r="B19" s="9" t="s">
        <v>34</v>
      </c>
      <c r="C19" s="10" t="s">
        <v>29</v>
      </c>
      <c r="D19" s="10" t="s">
        <v>27</v>
      </c>
      <c r="E19" s="9" t="s">
        <v>10</v>
      </c>
      <c r="F19" s="9" t="s">
        <v>28</v>
      </c>
      <c r="G19" s="9" t="s">
        <v>992</v>
      </c>
      <c r="H19" s="9" t="s">
        <v>588</v>
      </c>
      <c r="I19" s="9" t="s">
        <v>590</v>
      </c>
      <c r="J19" s="9" t="s">
        <v>591</v>
      </c>
      <c r="K19" s="9" t="s">
        <v>48</v>
      </c>
      <c r="L19" s="9" t="s">
        <v>30</v>
      </c>
      <c r="M19" s="9" t="s">
        <v>31</v>
      </c>
      <c r="N19" s="9" t="s">
        <v>990</v>
      </c>
      <c r="O19" s="9" t="s">
        <v>991</v>
      </c>
      <c r="P19" s="9" t="s">
        <v>50</v>
      </c>
      <c r="Q19" s="9" t="s">
        <v>52</v>
      </c>
    </row>
    <row r="20" spans="2:17" ht="112">
      <c r="B20" s="47" t="s">
        <v>307</v>
      </c>
      <c r="C20" s="14" t="s">
        <v>973</v>
      </c>
      <c r="D20" s="29" t="s">
        <v>1158</v>
      </c>
      <c r="E20" s="29" t="s">
        <v>971</v>
      </c>
      <c r="F20" s="29" t="s">
        <v>981</v>
      </c>
      <c r="G20" s="6"/>
      <c r="H20" s="6" t="s">
        <v>924</v>
      </c>
      <c r="I20" s="6" t="str">
        <f t="shared" ref="I20:I25" si="0">LEFT(H20,1)</f>
        <v>0</v>
      </c>
      <c r="J20" s="14">
        <f>LEFT(H20,1)*1</f>
        <v>0</v>
      </c>
      <c r="K20" s="6"/>
      <c r="L20" s="6"/>
      <c r="M20" s="12"/>
      <c r="N20" s="12"/>
      <c r="O20" s="12"/>
      <c r="P20" s="15" t="s">
        <v>51</v>
      </c>
      <c r="Q20" s="13" t="str">
        <f t="shared" ref="Q20:Q25" si="1">IF(AND(G20&lt;&gt;"",L20&lt;&gt;"",M20&lt;&gt;""),"JA","NEIN")</f>
        <v>NEIN</v>
      </c>
    </row>
    <row r="21" spans="2:17" ht="96">
      <c r="B21" s="47" t="s">
        <v>308</v>
      </c>
      <c r="C21" s="14" t="s">
        <v>974</v>
      </c>
      <c r="D21" s="29" t="s">
        <v>979</v>
      </c>
      <c r="E21" s="29" t="s">
        <v>971</v>
      </c>
      <c r="F21" s="29" t="s">
        <v>980</v>
      </c>
      <c r="G21" s="6"/>
      <c r="H21" s="6" t="s">
        <v>924</v>
      </c>
      <c r="I21" s="6" t="str">
        <f t="shared" si="0"/>
        <v>0</v>
      </c>
      <c r="J21" s="14">
        <f t="shared" ref="J21:J25" si="2">LEFT(H21,1)*1</f>
        <v>0</v>
      </c>
      <c r="K21" s="6"/>
      <c r="L21" s="6"/>
      <c r="M21" s="12"/>
      <c r="N21" s="12"/>
      <c r="O21" s="12"/>
      <c r="P21" s="15" t="s">
        <v>51</v>
      </c>
      <c r="Q21" s="13" t="str">
        <f t="shared" si="1"/>
        <v>NEIN</v>
      </c>
    </row>
    <row r="22" spans="2:17" ht="128">
      <c r="B22" s="47" t="s">
        <v>309</v>
      </c>
      <c r="C22" s="14" t="s">
        <v>975</v>
      </c>
      <c r="D22" s="29" t="s">
        <v>982</v>
      </c>
      <c r="E22" s="29" t="s">
        <v>971</v>
      </c>
      <c r="F22" s="29" t="s">
        <v>983</v>
      </c>
      <c r="G22" s="6"/>
      <c r="H22" s="6" t="s">
        <v>924</v>
      </c>
      <c r="I22" s="6" t="str">
        <f t="shared" si="0"/>
        <v>0</v>
      </c>
      <c r="J22" s="14">
        <f t="shared" si="2"/>
        <v>0</v>
      </c>
      <c r="K22" s="6"/>
      <c r="L22" s="6"/>
      <c r="M22" s="12"/>
      <c r="N22" s="12"/>
      <c r="O22" s="12"/>
      <c r="P22" s="15" t="s">
        <v>51</v>
      </c>
      <c r="Q22" s="13" t="str">
        <f t="shared" si="1"/>
        <v>NEIN</v>
      </c>
    </row>
    <row r="23" spans="2:17" ht="80">
      <c r="B23" s="47" t="s">
        <v>310</v>
      </c>
      <c r="C23" s="14" t="s">
        <v>976</v>
      </c>
      <c r="D23" s="29" t="s">
        <v>984</v>
      </c>
      <c r="E23" s="29" t="s">
        <v>971</v>
      </c>
      <c r="F23" s="29" t="s">
        <v>985</v>
      </c>
      <c r="G23" s="6"/>
      <c r="H23" s="6" t="s">
        <v>924</v>
      </c>
      <c r="I23" s="6" t="str">
        <f t="shared" si="0"/>
        <v>0</v>
      </c>
      <c r="J23" s="14">
        <f t="shared" si="2"/>
        <v>0</v>
      </c>
      <c r="K23" s="6"/>
      <c r="L23" s="6"/>
      <c r="M23" s="12"/>
      <c r="N23" s="12"/>
      <c r="O23" s="12"/>
      <c r="P23" s="15" t="s">
        <v>51</v>
      </c>
      <c r="Q23" s="13" t="str">
        <f t="shared" si="1"/>
        <v>NEIN</v>
      </c>
    </row>
    <row r="24" spans="2:17" ht="128">
      <c r="B24" s="47" t="s">
        <v>311</v>
      </c>
      <c r="C24" s="14" t="s">
        <v>977</v>
      </c>
      <c r="D24" s="29" t="s">
        <v>986</v>
      </c>
      <c r="E24" s="29" t="s">
        <v>971</v>
      </c>
      <c r="F24" s="29" t="s">
        <v>988</v>
      </c>
      <c r="G24" s="6"/>
      <c r="H24" s="6" t="s">
        <v>924</v>
      </c>
      <c r="I24" s="6" t="str">
        <f t="shared" si="0"/>
        <v>0</v>
      </c>
      <c r="J24" s="14">
        <f t="shared" si="2"/>
        <v>0</v>
      </c>
      <c r="K24" s="6"/>
      <c r="L24" s="6"/>
      <c r="M24" s="12"/>
      <c r="N24" s="12"/>
      <c r="O24" s="12"/>
      <c r="P24" s="15" t="s">
        <v>51</v>
      </c>
      <c r="Q24" s="13" t="str">
        <f t="shared" si="1"/>
        <v>NEIN</v>
      </c>
    </row>
    <row r="25" spans="2:17" ht="96">
      <c r="B25" s="47" t="s">
        <v>312</v>
      </c>
      <c r="C25" s="14" t="s">
        <v>978</v>
      </c>
      <c r="D25" s="29" t="s">
        <v>987</v>
      </c>
      <c r="E25" s="29" t="s">
        <v>971</v>
      </c>
      <c r="F25" s="29" t="s">
        <v>989</v>
      </c>
      <c r="G25" s="6"/>
      <c r="H25" s="6" t="s">
        <v>924</v>
      </c>
      <c r="I25" s="6" t="str">
        <f t="shared" si="0"/>
        <v>0</v>
      </c>
      <c r="J25" s="14">
        <f t="shared" si="2"/>
        <v>0</v>
      </c>
      <c r="K25" s="6"/>
      <c r="L25" s="6"/>
      <c r="M25" s="12"/>
      <c r="N25" s="12"/>
      <c r="O25" s="12"/>
      <c r="P25" s="15" t="s">
        <v>51</v>
      </c>
      <c r="Q25" s="13" t="str">
        <f t="shared" si="1"/>
        <v>NEIN</v>
      </c>
    </row>
  </sheetData>
  <mergeCells count="1">
    <mergeCell ref="G15:I15"/>
  </mergeCells>
  <phoneticPr fontId="18" type="noConversion"/>
  <dataValidations count="6">
    <dataValidation allowBlank="1" showInputMessage="1" showErrorMessage="1" promptTitle="Kurzantwort" prompt="Bitte verfassen Sie Ihre Antwort auf die Frage möglichst kurz und präzise. Bitte verwenden Sie nicht mehr als 2-3 Sätze. Die Antworten sollen Ihnen zur Beschreibung des Beschaffungsvorhabens für Reinigungsleistungen dienen." sqref="G20:G25" xr:uid="{B0CA8A4B-F8EB-426E-A877-DE6796365F23}"/>
    <dataValidation allowBlank="1" showInputMessage="1" showErrorMessage="1" promptTitle="Link zur Ablage" prompt="Wenn Sie möchten können Sie an dieser Stelle Angaben zu Ihrer internen Dokumentenablage hinterlegen (z.B. in Form einer URL oder eines Dateipfades). Hier können Sie dann auf tiefergehende Dokumente referenzieren wenn gewünscht." sqref="K20:K25" xr:uid="{A476E0D2-4384-4858-8B5D-C0499A4C3074}"/>
    <dataValidation allowBlank="1" showInputMessage="1" showErrorMessage="1" promptTitle="Name der antwortenden Person" prompt="Bitte geben Sie an dieser Stelle den Namen der Person ein, die die Antwort wesentlich geprägt hat oder die entsprechende Entscheidung zur Antwort getroffen hat." sqref="L20:L25" xr:uid="{707F96ED-E043-452D-A7DA-EE1C2F747EC3}"/>
    <dataValidation allowBlank="1" showInputMessage="1" showErrorMessage="1" promptTitle="Datum" prompt="Bitte geben Sie hier das Datum an, an dem Sie die entsprechende Antwort oder Entscheidung erhalten haben." sqref="M20:O25" xr:uid="{666E6DC0-2E3D-4D30-BEA4-B2330272A3EF}"/>
    <dataValidation type="list" allowBlank="1" showInputMessage="1" showErrorMessage="1" promptTitle="Einstufung der Bedeutung" prompt="Bitte beantworten Sie die nachstehenden Fragen zur Wichtigkeit der ökologischen Nachhaltigkeit für die Warengruppe Reinigungsleistungen. Wählen Sie bitte eine der angegebenen Optionen." sqref="H20:H25" xr:uid="{254D124D-79FA-45EF-9E2E-1E2B222C91E3}">
      <formula1>"0-Völlig unwichtig,1-unwichtig,2-eher unwichtig,3-eher wichtig,4-wichtig,5-Sehr wichtig,"</formula1>
    </dataValidation>
    <dataValidation type="list" allowBlank="1" showInputMessage="1" showErrorMessage="1" promptTitle="Zufriedenheit mit der Antwort" prompt="Bitte geben Sie an, ob Sie mit der bisherigen Antwort zufrieden sind. Wenn nicht oder nur teils, müssten Sie noch Antworten/ Entscheidungen einfordern (=&quot;ToDo&quot;-Liste)." sqref="P20:P25" xr:uid="{C35F68B4-57CC-48FA-B81A-AD75BBF7474F}">
      <formula1>"zufrieden, teils/teils, nicht zufrieden, keine Antwort,"</formula1>
    </dataValidation>
  </dataValidations>
  <pageMargins left="0.7" right="0.7" top="0.78740157499999996" bottom="0.78740157499999996" header="0.3" footer="0.3"/>
  <drawing r:id="rId1"/>
  <legacyDrawing r:id="rId2"/>
  <oleObjects>
    <mc:AlternateContent xmlns:mc="http://schemas.openxmlformats.org/markup-compatibility/2006">
      <mc:Choice Requires="x14">
        <oleObject progId="Visio.Drawing.15" shapeId="71681" r:id="rId3">
          <objectPr defaultSize="0" autoPict="0" r:id="rId4">
            <anchor moveWithCells="1">
              <from>
                <xdr:col>3</xdr:col>
                <xdr:colOff>2362200</xdr:colOff>
                <xdr:row>0</xdr:row>
                <xdr:rowOff>76200</xdr:rowOff>
              </from>
              <to>
                <xdr:col>4</xdr:col>
                <xdr:colOff>571500</xdr:colOff>
                <xdr:row>5</xdr:row>
                <xdr:rowOff>139700</xdr:rowOff>
              </to>
            </anchor>
          </objectPr>
        </oleObject>
      </mc:Choice>
      <mc:Fallback>
        <oleObject progId="Visio.Drawing.15" shapeId="71681" r:id="rId3"/>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F5ABC-3CBB-493F-A25C-8ED248CA940B}">
  <sheetPr>
    <pageSetUpPr fitToPage="1"/>
  </sheetPr>
  <dimension ref="B5:E56"/>
  <sheetViews>
    <sheetView showGridLines="0" zoomScale="80" zoomScaleNormal="80" workbookViewId="0">
      <pane ySplit="9" topLeftCell="A10" activePane="bottomLeft" state="frozen"/>
      <selection pane="bottomLeft" activeCell="B5" sqref="B5:E5"/>
    </sheetView>
  </sheetViews>
  <sheetFormatPr baseColWidth="10" defaultRowHeight="15"/>
  <cols>
    <col min="1" max="1" width="3.83203125" customWidth="1"/>
    <col min="2" max="2" width="11.83203125" customWidth="1"/>
    <col min="3" max="3" width="59.5" bestFit="1" customWidth="1"/>
    <col min="4" max="4" width="27.1640625" bestFit="1" customWidth="1"/>
    <col min="5" max="5" width="27.33203125" bestFit="1" customWidth="1"/>
  </cols>
  <sheetData>
    <row r="5" spans="2:5" ht="83.25" customHeight="1">
      <c r="B5" s="201" t="s">
        <v>499</v>
      </c>
      <c r="C5" s="201"/>
      <c r="D5" s="201"/>
      <c r="E5" s="201"/>
    </row>
    <row r="6" spans="2:5">
      <c r="B6" s="58"/>
      <c r="C6" s="58"/>
      <c r="D6" s="58"/>
      <c r="E6" s="58"/>
    </row>
    <row r="7" spans="2:5" ht="29">
      <c r="B7" s="27" t="s">
        <v>497</v>
      </c>
      <c r="C7" s="58"/>
      <c r="D7" s="58"/>
      <c r="E7" s="58"/>
    </row>
    <row r="9" spans="2:5">
      <c r="B9" s="18" t="s">
        <v>494</v>
      </c>
      <c r="C9" s="18" t="s">
        <v>395</v>
      </c>
      <c r="D9" s="18" t="s">
        <v>396</v>
      </c>
      <c r="E9" s="57" t="s">
        <v>495</v>
      </c>
    </row>
    <row r="10" spans="2:5">
      <c r="B10" s="19" t="s">
        <v>402</v>
      </c>
      <c r="C10" s="19" t="s">
        <v>403</v>
      </c>
      <c r="D10" s="19" t="s">
        <v>404</v>
      </c>
      <c r="E10" s="19" t="s">
        <v>496</v>
      </c>
    </row>
    <row r="11" spans="2:5">
      <c r="B11" s="19" t="s">
        <v>449</v>
      </c>
      <c r="C11" s="19" t="s">
        <v>450</v>
      </c>
      <c r="D11" s="19" t="s">
        <v>404</v>
      </c>
      <c r="E11" s="19" t="s">
        <v>496</v>
      </c>
    </row>
    <row r="12" spans="2:5">
      <c r="B12" s="19" t="s">
        <v>453</v>
      </c>
      <c r="C12" s="19" t="s">
        <v>454</v>
      </c>
      <c r="D12" s="19" t="s">
        <v>455</v>
      </c>
      <c r="E12" s="19" t="s">
        <v>496</v>
      </c>
    </row>
    <row r="13" spans="2:5">
      <c r="B13" s="19" t="s">
        <v>456</v>
      </c>
      <c r="C13" s="19" t="s">
        <v>457</v>
      </c>
      <c r="D13" s="19" t="s">
        <v>455</v>
      </c>
      <c r="E13" s="19" t="s">
        <v>496</v>
      </c>
    </row>
    <row r="14" spans="2:5">
      <c r="B14" s="19" t="s">
        <v>458</v>
      </c>
      <c r="C14" s="19" t="s">
        <v>459</v>
      </c>
      <c r="D14" s="19" t="s">
        <v>455</v>
      </c>
      <c r="E14" s="19" t="s">
        <v>496</v>
      </c>
    </row>
    <row r="15" spans="2:5">
      <c r="B15" s="19" t="s">
        <v>460</v>
      </c>
      <c r="C15" s="19" t="s">
        <v>461</v>
      </c>
      <c r="D15" s="19" t="s">
        <v>455</v>
      </c>
      <c r="E15" s="19" t="s">
        <v>496</v>
      </c>
    </row>
    <row r="16" spans="2:5">
      <c r="B16" s="19" t="s">
        <v>462</v>
      </c>
      <c r="C16" s="19" t="s">
        <v>463</v>
      </c>
      <c r="D16" s="19" t="s">
        <v>455</v>
      </c>
      <c r="E16" s="19" t="s">
        <v>496</v>
      </c>
    </row>
    <row r="17" spans="2:5">
      <c r="B17" s="19" t="s">
        <v>464</v>
      </c>
      <c r="C17" s="19" t="s">
        <v>465</v>
      </c>
      <c r="D17" s="19" t="s">
        <v>455</v>
      </c>
      <c r="E17" s="19" t="s">
        <v>496</v>
      </c>
    </row>
    <row r="18" spans="2:5">
      <c r="B18" s="19" t="s">
        <v>466</v>
      </c>
      <c r="C18" s="19" t="s">
        <v>467</v>
      </c>
      <c r="D18" s="19" t="s">
        <v>455</v>
      </c>
      <c r="E18" s="19" t="s">
        <v>496</v>
      </c>
    </row>
    <row r="19" spans="2:5">
      <c r="B19" s="19" t="s">
        <v>468</v>
      </c>
      <c r="C19" s="56" t="s">
        <v>469</v>
      </c>
      <c r="D19" s="19" t="s">
        <v>455</v>
      </c>
      <c r="E19" s="19" t="s">
        <v>496</v>
      </c>
    </row>
    <row r="20" spans="2:5">
      <c r="B20" s="19" t="s">
        <v>470</v>
      </c>
      <c r="C20" s="19" t="s">
        <v>471</v>
      </c>
      <c r="D20" s="19" t="s">
        <v>455</v>
      </c>
      <c r="E20" s="19" t="s">
        <v>496</v>
      </c>
    </row>
    <row r="21" spans="2:5">
      <c r="B21" s="19" t="s">
        <v>472</v>
      </c>
      <c r="C21" s="19" t="s">
        <v>473</v>
      </c>
      <c r="D21" s="19" t="s">
        <v>455</v>
      </c>
      <c r="E21" s="19" t="s">
        <v>496</v>
      </c>
    </row>
    <row r="22" spans="2:5">
      <c r="B22" s="19" t="s">
        <v>474</v>
      </c>
      <c r="C22" s="19" t="s">
        <v>475</v>
      </c>
      <c r="D22" s="19" t="s">
        <v>455</v>
      </c>
      <c r="E22" s="19" t="s">
        <v>496</v>
      </c>
    </row>
    <row r="23" spans="2:5">
      <c r="B23" s="19" t="s">
        <v>476</v>
      </c>
      <c r="C23" s="19" t="s">
        <v>477</v>
      </c>
      <c r="D23" s="19" t="s">
        <v>455</v>
      </c>
      <c r="E23" s="19" t="s">
        <v>496</v>
      </c>
    </row>
    <row r="24" spans="2:5">
      <c r="B24" s="19" t="s">
        <v>478</v>
      </c>
      <c r="C24" s="19" t="s">
        <v>479</v>
      </c>
      <c r="D24" s="19" t="s">
        <v>455</v>
      </c>
      <c r="E24" s="19" t="s">
        <v>496</v>
      </c>
    </row>
    <row r="25" spans="2:5">
      <c r="B25" s="19" t="s">
        <v>480</v>
      </c>
      <c r="C25" s="19" t="s">
        <v>481</v>
      </c>
      <c r="D25" s="19" t="s">
        <v>455</v>
      </c>
      <c r="E25" s="19" t="s">
        <v>496</v>
      </c>
    </row>
    <row r="26" spans="2:5">
      <c r="B26" s="19" t="s">
        <v>482</v>
      </c>
      <c r="C26" s="19" t="s">
        <v>483</v>
      </c>
      <c r="D26" s="19" t="s">
        <v>455</v>
      </c>
      <c r="E26" s="19" t="s">
        <v>496</v>
      </c>
    </row>
    <row r="27" spans="2:5">
      <c r="B27" s="19" t="s">
        <v>484</v>
      </c>
      <c r="C27" s="19" t="s">
        <v>485</v>
      </c>
      <c r="D27" s="19" t="s">
        <v>455</v>
      </c>
      <c r="E27" s="19" t="s">
        <v>496</v>
      </c>
    </row>
    <row r="28" spans="2:5">
      <c r="B28" s="19" t="s">
        <v>486</v>
      </c>
      <c r="C28" s="19" t="s">
        <v>487</v>
      </c>
      <c r="D28" s="19" t="s">
        <v>455</v>
      </c>
      <c r="E28" s="19" t="s">
        <v>496</v>
      </c>
    </row>
    <row r="29" spans="2:5">
      <c r="B29" s="19" t="s">
        <v>488</v>
      </c>
      <c r="C29" s="19" t="s">
        <v>489</v>
      </c>
      <c r="D29" s="19" t="s">
        <v>455</v>
      </c>
      <c r="E29" s="19" t="s">
        <v>496</v>
      </c>
    </row>
    <row r="30" spans="2:5">
      <c r="B30" s="19" t="s">
        <v>490</v>
      </c>
      <c r="C30" s="19" t="s">
        <v>491</v>
      </c>
      <c r="D30" s="19" t="s">
        <v>455</v>
      </c>
      <c r="E30" s="19" t="s">
        <v>496</v>
      </c>
    </row>
    <row r="31" spans="2:5">
      <c r="B31" s="19" t="s">
        <v>492</v>
      </c>
      <c r="C31" s="19" t="s">
        <v>493</v>
      </c>
      <c r="D31" s="19" t="s">
        <v>455</v>
      </c>
      <c r="E31" s="19" t="s">
        <v>496</v>
      </c>
    </row>
    <row r="32" spans="2:5">
      <c r="B32" s="19" t="s">
        <v>397</v>
      </c>
      <c r="C32" s="19" t="s">
        <v>398</v>
      </c>
      <c r="D32" s="19" t="s">
        <v>399</v>
      </c>
      <c r="E32" s="19" t="s">
        <v>496</v>
      </c>
    </row>
    <row r="33" spans="2:5">
      <c r="B33" s="19" t="s">
        <v>400</v>
      </c>
      <c r="C33" s="19" t="s">
        <v>401</v>
      </c>
      <c r="D33" s="19" t="s">
        <v>399</v>
      </c>
      <c r="E33" s="19" t="s">
        <v>496</v>
      </c>
    </row>
    <row r="34" spans="2:5">
      <c r="B34" s="19" t="s">
        <v>405</v>
      </c>
      <c r="C34" s="19" t="s">
        <v>406</v>
      </c>
      <c r="D34" s="19" t="s">
        <v>399</v>
      </c>
      <c r="E34" s="19" t="s">
        <v>496</v>
      </c>
    </row>
    <row r="35" spans="2:5">
      <c r="B35" s="19" t="s">
        <v>407</v>
      </c>
      <c r="C35" s="19" t="s">
        <v>408</v>
      </c>
      <c r="D35" s="19" t="s">
        <v>399</v>
      </c>
      <c r="E35" s="19" t="s">
        <v>496</v>
      </c>
    </row>
    <row r="36" spans="2:5">
      <c r="B36" s="19" t="s">
        <v>409</v>
      </c>
      <c r="C36" s="19" t="s">
        <v>410</v>
      </c>
      <c r="D36" s="19" t="s">
        <v>399</v>
      </c>
      <c r="E36" s="19" t="s">
        <v>496</v>
      </c>
    </row>
    <row r="37" spans="2:5">
      <c r="B37" s="19" t="s">
        <v>411</v>
      </c>
      <c r="C37" s="19" t="s">
        <v>412</v>
      </c>
      <c r="D37" s="19" t="s">
        <v>399</v>
      </c>
      <c r="E37" s="19" t="s">
        <v>496</v>
      </c>
    </row>
    <row r="38" spans="2:5">
      <c r="B38" s="19" t="s">
        <v>413</v>
      </c>
      <c r="C38" s="19" t="s">
        <v>414</v>
      </c>
      <c r="D38" s="19" t="s">
        <v>399</v>
      </c>
      <c r="E38" s="19" t="s">
        <v>496</v>
      </c>
    </row>
    <row r="39" spans="2:5">
      <c r="B39" s="19" t="s">
        <v>415</v>
      </c>
      <c r="C39" s="19" t="s">
        <v>416</v>
      </c>
      <c r="D39" s="19" t="s">
        <v>399</v>
      </c>
      <c r="E39" s="19" t="s">
        <v>496</v>
      </c>
    </row>
    <row r="40" spans="2:5">
      <c r="B40" s="19" t="s">
        <v>417</v>
      </c>
      <c r="C40" s="19" t="s">
        <v>418</v>
      </c>
      <c r="D40" s="19" t="s">
        <v>399</v>
      </c>
      <c r="E40" s="19" t="s">
        <v>496</v>
      </c>
    </row>
    <row r="41" spans="2:5">
      <c r="B41" s="19" t="s">
        <v>419</v>
      </c>
      <c r="C41" s="19" t="s">
        <v>420</v>
      </c>
      <c r="D41" s="19" t="s">
        <v>399</v>
      </c>
      <c r="E41" s="19" t="s">
        <v>496</v>
      </c>
    </row>
    <row r="42" spans="2:5">
      <c r="B42" s="19" t="s">
        <v>421</v>
      </c>
      <c r="C42" s="19" t="s">
        <v>422</v>
      </c>
      <c r="D42" s="19" t="s">
        <v>399</v>
      </c>
      <c r="E42" s="19" t="s">
        <v>496</v>
      </c>
    </row>
    <row r="43" spans="2:5">
      <c r="B43" s="19" t="s">
        <v>423</v>
      </c>
      <c r="C43" s="19" t="s">
        <v>424</v>
      </c>
      <c r="D43" s="19" t="s">
        <v>399</v>
      </c>
      <c r="E43" s="19" t="s">
        <v>496</v>
      </c>
    </row>
    <row r="44" spans="2:5">
      <c r="B44" s="19" t="s">
        <v>425</v>
      </c>
      <c r="C44" s="19" t="s">
        <v>426</v>
      </c>
      <c r="D44" s="19" t="s">
        <v>399</v>
      </c>
      <c r="E44" s="19" t="s">
        <v>496</v>
      </c>
    </row>
    <row r="45" spans="2:5">
      <c r="B45" s="19" t="s">
        <v>427</v>
      </c>
      <c r="C45" s="19" t="s">
        <v>428</v>
      </c>
      <c r="D45" s="19" t="s">
        <v>399</v>
      </c>
      <c r="E45" s="19" t="s">
        <v>496</v>
      </c>
    </row>
    <row r="46" spans="2:5">
      <c r="B46" s="19" t="s">
        <v>429</v>
      </c>
      <c r="C46" s="19" t="s">
        <v>430</v>
      </c>
      <c r="D46" s="19" t="s">
        <v>399</v>
      </c>
      <c r="E46" s="19" t="s">
        <v>496</v>
      </c>
    </row>
    <row r="47" spans="2:5">
      <c r="B47" s="19" t="s">
        <v>431</v>
      </c>
      <c r="C47" s="19" t="s">
        <v>432</v>
      </c>
      <c r="D47" s="19" t="s">
        <v>399</v>
      </c>
      <c r="E47" s="19" t="s">
        <v>496</v>
      </c>
    </row>
    <row r="48" spans="2:5">
      <c r="B48" s="19" t="s">
        <v>433</v>
      </c>
      <c r="C48" s="19" t="s">
        <v>434</v>
      </c>
      <c r="D48" s="19" t="s">
        <v>399</v>
      </c>
      <c r="E48" s="19" t="s">
        <v>496</v>
      </c>
    </row>
    <row r="49" spans="2:5">
      <c r="B49" s="19" t="s">
        <v>435</v>
      </c>
      <c r="C49" s="19" t="s">
        <v>436</v>
      </c>
      <c r="D49" s="19" t="s">
        <v>399</v>
      </c>
      <c r="E49" s="19" t="s">
        <v>496</v>
      </c>
    </row>
    <row r="50" spans="2:5">
      <c r="B50" s="19" t="s">
        <v>437</v>
      </c>
      <c r="C50" s="19" t="s">
        <v>438</v>
      </c>
      <c r="D50" s="19" t="s">
        <v>399</v>
      </c>
      <c r="E50" s="19" t="s">
        <v>496</v>
      </c>
    </row>
    <row r="51" spans="2:5">
      <c r="B51" s="19" t="s">
        <v>439</v>
      </c>
      <c r="C51" s="19" t="s">
        <v>440</v>
      </c>
      <c r="D51" s="19" t="s">
        <v>399</v>
      </c>
      <c r="E51" s="19" t="s">
        <v>496</v>
      </c>
    </row>
    <row r="52" spans="2:5">
      <c r="B52" s="19" t="s">
        <v>441</v>
      </c>
      <c r="C52" s="19" t="s">
        <v>442</v>
      </c>
      <c r="D52" s="19" t="s">
        <v>399</v>
      </c>
      <c r="E52" s="19" t="s">
        <v>496</v>
      </c>
    </row>
    <row r="53" spans="2:5">
      <c r="B53" s="19" t="s">
        <v>443</v>
      </c>
      <c r="C53" s="19" t="s">
        <v>444</v>
      </c>
      <c r="D53" s="19" t="s">
        <v>399</v>
      </c>
      <c r="E53" s="19" t="s">
        <v>496</v>
      </c>
    </row>
    <row r="54" spans="2:5">
      <c r="B54" s="19" t="s">
        <v>445</v>
      </c>
      <c r="C54" s="19" t="s">
        <v>446</v>
      </c>
      <c r="D54" s="19" t="s">
        <v>399</v>
      </c>
      <c r="E54" s="19" t="s">
        <v>496</v>
      </c>
    </row>
    <row r="55" spans="2:5">
      <c r="B55" s="19" t="s">
        <v>447</v>
      </c>
      <c r="C55" s="19" t="s">
        <v>448</v>
      </c>
      <c r="D55" s="19" t="s">
        <v>399</v>
      </c>
      <c r="E55" s="19" t="s">
        <v>496</v>
      </c>
    </row>
    <row r="56" spans="2:5">
      <c r="B56" s="19" t="s">
        <v>451</v>
      </c>
      <c r="C56" s="19" t="s">
        <v>452</v>
      </c>
      <c r="D56" s="19" t="s">
        <v>399</v>
      </c>
      <c r="E56" s="19" t="s">
        <v>496</v>
      </c>
    </row>
  </sheetData>
  <autoFilter ref="B9:E9" xr:uid="{93A9E07E-E806-42FE-BF65-910A451B031A}"/>
  <sortState ref="B10:D56">
    <sortCondition ref="D10:D56"/>
    <sortCondition ref="B10:B56"/>
  </sortState>
  <mergeCells count="1">
    <mergeCell ref="B5:E5"/>
  </mergeCells>
  <dataValidations count="1">
    <dataValidation type="list" allowBlank="1" showInputMessage="1" showErrorMessage="1" promptTitle="Auswahl eines oder mehrerer CPVs" prompt="Wählen Sie bitte die Codes aus, die für Ihr Vorhaben relevant sind!" sqref="E10:E56" xr:uid="{C44F36DC-4508-4092-BF18-3B0137DE5F8D}">
      <formula1>"JA, NEIN,"</formula1>
    </dataValidation>
  </dataValidations>
  <pageMargins left="0.70866141732283472" right="0.70866141732283472" top="0.78740157480314965" bottom="0.78740157480314965" header="0.31496062992125984" footer="0.31496062992125984"/>
  <pageSetup paperSize="9" fitToHeight="4" orientation="landscape" r:id="rId1"/>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3369A-CE90-4193-88C3-46F3E04F3F72}">
  <sheetPr>
    <pageSetUpPr fitToPage="1"/>
  </sheetPr>
  <dimension ref="A8:Q156"/>
  <sheetViews>
    <sheetView showGridLines="0" zoomScale="80" zoomScaleNormal="80" workbookViewId="0"/>
  </sheetViews>
  <sheetFormatPr baseColWidth="10" defaultRowHeight="15"/>
  <cols>
    <col min="1" max="1" width="40" customWidth="1"/>
    <col min="7" max="7" width="22.5" customWidth="1"/>
    <col min="11" max="11" width="15.33203125" customWidth="1"/>
    <col min="14" max="16" width="15.1640625" customWidth="1"/>
  </cols>
  <sheetData>
    <row r="8" spans="1:3">
      <c r="A8" s="75" t="s">
        <v>544</v>
      </c>
    </row>
    <row r="9" spans="1:3">
      <c r="A9" s="91" t="s">
        <v>111</v>
      </c>
      <c r="B9" s="91"/>
      <c r="C9" s="1" t="s">
        <v>130</v>
      </c>
    </row>
    <row r="10" spans="1:3">
      <c r="A10" s="91" t="s">
        <v>113</v>
      </c>
      <c r="B10" s="91"/>
      <c r="C10" s="1" t="s">
        <v>131</v>
      </c>
    </row>
    <row r="11" spans="1:3">
      <c r="A11" s="91" t="s">
        <v>114</v>
      </c>
      <c r="B11" s="91"/>
      <c r="C11" s="1" t="s">
        <v>132</v>
      </c>
    </row>
    <row r="15" spans="1:3" ht="29">
      <c r="A15" s="27" t="s">
        <v>911</v>
      </c>
    </row>
    <row r="16" spans="1:3" ht="16" thickBot="1"/>
    <row r="17" spans="1:16" ht="24">
      <c r="A17" s="213" t="s">
        <v>925</v>
      </c>
      <c r="B17" s="214"/>
      <c r="C17" s="214"/>
      <c r="D17" s="214"/>
      <c r="E17" s="214"/>
      <c r="F17" s="214"/>
      <c r="G17" s="214"/>
      <c r="H17" s="214"/>
      <c r="I17" s="214"/>
      <c r="J17" s="214"/>
      <c r="K17" s="214"/>
      <c r="L17" s="214"/>
      <c r="M17" s="214"/>
      <c r="N17" s="214"/>
      <c r="O17" s="214"/>
      <c r="P17" s="215"/>
    </row>
    <row r="18" spans="1:16">
      <c r="A18" s="244" t="s">
        <v>27</v>
      </c>
      <c r="B18" s="245"/>
      <c r="C18" s="245"/>
      <c r="D18" s="245"/>
      <c r="E18" s="245"/>
      <c r="F18" s="245" t="s">
        <v>1010</v>
      </c>
      <c r="G18" s="245"/>
      <c r="H18" s="245"/>
      <c r="I18" s="245"/>
      <c r="J18" s="245"/>
      <c r="K18" s="245"/>
      <c r="L18" s="245"/>
      <c r="M18" s="245"/>
      <c r="N18" s="245"/>
      <c r="O18" s="245"/>
      <c r="P18" s="264"/>
    </row>
    <row r="19" spans="1:16" ht="37.5" customHeight="1">
      <c r="A19" s="246" t="str">
        <f>StrategischerEinkäufer_Bedarfsm!D20</f>
        <v>Wie ist der heutige Ist-Zustand bei der Reinigung, und warum ist dieser unbefriedigend?</v>
      </c>
      <c r="B19" s="247"/>
      <c r="C19" s="247"/>
      <c r="D19" s="247"/>
      <c r="E19" s="247"/>
      <c r="F19" s="187" t="str">
        <f>IF(StrategischerEinkäufer_Bedarfsm!G20="","Keine Antwort hinterlegt",IF(LEN(StrategischerEinkäufer_Bedarfsm!G20)&gt;=250,"Antwort zur Darstellung zu umfangreich",StrategischerEinkäufer_Bedarfsm!G20))</f>
        <v>Keine Antwort hinterlegt</v>
      </c>
      <c r="G19" s="187"/>
      <c r="H19" s="187"/>
      <c r="I19" s="187"/>
      <c r="J19" s="187"/>
      <c r="K19" s="187"/>
      <c r="L19" s="187"/>
      <c r="M19" s="187"/>
      <c r="N19" s="187"/>
      <c r="O19" s="187"/>
      <c r="P19" s="188"/>
    </row>
    <row r="20" spans="1:16" ht="37.5" customHeight="1">
      <c r="A20" s="246" t="str">
        <f>StrategischerEinkäufer_Bedarfsm!D21</f>
        <v>Wer sind die  Bedarfsträger für die mögliche Reinigungsleistung genau (Bedarfsträger)?</v>
      </c>
      <c r="B20" s="247"/>
      <c r="C20" s="247"/>
      <c r="D20" s="247"/>
      <c r="E20" s="247"/>
      <c r="F20" s="187" t="str">
        <f>IF(StrategischerEinkäufer_Bedarfsm!G21="","Keine Antwort hinterlegt",IF(LEN(StrategischerEinkäufer_Bedarfsm!G21)&gt;=250,"Antwort zur Darstellung zu umfangreich",StrategischerEinkäufer_Bedarfsm!G21))</f>
        <v>Keine Antwort hinterlegt</v>
      </c>
      <c r="G20" s="187"/>
      <c r="H20" s="187"/>
      <c r="I20" s="187"/>
      <c r="J20" s="187"/>
      <c r="K20" s="187"/>
      <c r="L20" s="187"/>
      <c r="M20" s="187"/>
      <c r="N20" s="187"/>
      <c r="O20" s="187"/>
      <c r="P20" s="188"/>
    </row>
    <row r="21" spans="1:16" ht="37.5" customHeight="1">
      <c r="A21" s="246" t="str">
        <f>StrategischerEinkäufer_Bedarfsm!D22</f>
        <v>Wer wird die Ergebnisse der möglichen Reinigungsleistung hauptsächlich nutzen (Nutzergruppen)?</v>
      </c>
      <c r="B21" s="247"/>
      <c r="C21" s="247"/>
      <c r="D21" s="247"/>
      <c r="E21" s="247"/>
      <c r="F21" s="187" t="str">
        <f>IF(StrategischerEinkäufer_Bedarfsm!G22="","Keine Antwort hinterlegt",IF(LEN(StrategischerEinkäufer_Bedarfsm!G22)&gt;=250,"Antwort zur Darstellung zu umfangreich",StrategischerEinkäufer_Bedarfsm!G22))</f>
        <v>Keine Antwort hinterlegt</v>
      </c>
      <c r="G21" s="187"/>
      <c r="H21" s="187"/>
      <c r="I21" s="187"/>
      <c r="J21" s="187"/>
      <c r="K21" s="187"/>
      <c r="L21" s="187"/>
      <c r="M21" s="187"/>
      <c r="N21" s="187"/>
      <c r="O21" s="187"/>
      <c r="P21" s="188"/>
    </row>
    <row r="22" spans="1:16" ht="37.5" customHeight="1">
      <c r="A22" s="246" t="str">
        <f>StrategischerEinkäufer_Bedarfsm!D23</f>
        <v>Wer wird die Ergebnisse der möglichen Reinigungsleistung bezahlen (Kostenstellenverantwortlicher)?</v>
      </c>
      <c r="B22" s="247"/>
      <c r="C22" s="247"/>
      <c r="D22" s="247"/>
      <c r="E22" s="247"/>
      <c r="F22" s="187" t="str">
        <f>IF(StrategischerEinkäufer_Bedarfsm!G23="","Keine Antwort hinterlegt",IF(LEN(StrategischerEinkäufer_Bedarfsm!G23)&gt;=250,"Antwort zur Darstellung zu umfangreich",StrategischerEinkäufer_Bedarfsm!G23))</f>
        <v>Keine Antwort hinterlegt</v>
      </c>
      <c r="G22" s="187"/>
      <c r="H22" s="187"/>
      <c r="I22" s="187"/>
      <c r="J22" s="187"/>
      <c r="K22" s="187"/>
      <c r="L22" s="187"/>
      <c r="M22" s="187"/>
      <c r="N22" s="187"/>
      <c r="O22" s="187"/>
      <c r="P22" s="188"/>
    </row>
    <row r="23" spans="1:16" ht="37.5" customHeight="1">
      <c r="A23" s="246" t="str">
        <f>StrategischerEinkäufer_Bedarfsm!D24</f>
        <v>Welches Ergebnis wird bei den möglichen Reinigungsleistungen erwartet und von wem?</v>
      </c>
      <c r="B23" s="247"/>
      <c r="C23" s="247"/>
      <c r="D23" s="247"/>
      <c r="E23" s="247"/>
      <c r="F23" s="187" t="str">
        <f>IF(StrategischerEinkäufer_Bedarfsm!G24="","Keine Antwort hinterlegt",IF(LEN(StrategischerEinkäufer_Bedarfsm!G24)&gt;=250,"Antwort zur Darstellung zu umfangreich",StrategischerEinkäufer_Bedarfsm!G24))</f>
        <v>Keine Antwort hinterlegt</v>
      </c>
      <c r="G23" s="187"/>
      <c r="H23" s="187"/>
      <c r="I23" s="187"/>
      <c r="J23" s="187"/>
      <c r="K23" s="187"/>
      <c r="L23" s="187"/>
      <c r="M23" s="187"/>
      <c r="N23" s="187"/>
      <c r="O23" s="187"/>
      <c r="P23" s="188"/>
    </row>
    <row r="24" spans="1:16" ht="37.5" customHeight="1">
      <c r="A24" s="246" t="str">
        <f>StrategischerEinkäufer_Bedarfsm!D25</f>
        <v>Welche organisationsinternen Vorschriften/Regelungen sind zu berücksichtigen und wie?</v>
      </c>
      <c r="B24" s="247"/>
      <c r="C24" s="247"/>
      <c r="D24" s="247"/>
      <c r="E24" s="247"/>
      <c r="F24" s="187" t="str">
        <f>IF(StrategischerEinkäufer_Bedarfsm!G25="","Keine Antwort hinterlegt",IF(LEN(StrategischerEinkäufer_Bedarfsm!G25)&gt;=250,"Antwort zur Darstellung zu umfangreich",StrategischerEinkäufer_Bedarfsm!G25))</f>
        <v>Keine Antwort hinterlegt</v>
      </c>
      <c r="G24" s="187"/>
      <c r="H24" s="187"/>
      <c r="I24" s="187"/>
      <c r="J24" s="187"/>
      <c r="K24" s="187"/>
      <c r="L24" s="187"/>
      <c r="M24" s="187"/>
      <c r="N24" s="187"/>
      <c r="O24" s="187"/>
      <c r="P24" s="188"/>
    </row>
    <row r="25" spans="1:16" ht="37.5" customHeight="1">
      <c r="A25" s="246" t="str">
        <f>StrategischerEinkäufer_Bedarfsm!D26</f>
        <v>Welche organisationsexternen Vorschriften/Regelungen sind zu berücksichtigen und wie?</v>
      </c>
      <c r="B25" s="247"/>
      <c r="C25" s="247"/>
      <c r="D25" s="247"/>
      <c r="E25" s="247"/>
      <c r="F25" s="187" t="str">
        <f>IF(StrategischerEinkäufer_Bedarfsm!G26="","Keine Antwort hinterlegt",IF(LEN(StrategischerEinkäufer_Bedarfsm!G26)&gt;=250,"Antwort zur Darstellung zu umfangreich",StrategischerEinkäufer_Bedarfsm!G26))</f>
        <v>Keine Antwort hinterlegt</v>
      </c>
      <c r="G25" s="187"/>
      <c r="H25" s="187"/>
      <c r="I25" s="187"/>
      <c r="J25" s="187"/>
      <c r="K25" s="187"/>
      <c r="L25" s="187"/>
      <c r="M25" s="187"/>
      <c r="N25" s="187"/>
      <c r="O25" s="187"/>
      <c r="P25" s="188"/>
    </row>
    <row r="26" spans="1:16" ht="37.5" customHeight="1">
      <c r="A26" s="246" t="str">
        <f>StrategischerEinkäufer_Bedarfsm!D27</f>
        <v>Welche Besonderheiten und Einschränkungen müssen bei der Umsetzung der unterschiedlichen Vorhaben zu den Reinigungsleistungen berücksichtigt werden?</v>
      </c>
      <c r="B26" s="247"/>
      <c r="C26" s="247"/>
      <c r="D26" s="247"/>
      <c r="E26" s="247"/>
      <c r="F26" s="187" t="str">
        <f>IF(StrategischerEinkäufer_Bedarfsm!G27="","Keine Antwort hinterlegt",IF(LEN(StrategischerEinkäufer_Bedarfsm!G27)&gt;=250,"Antwort zur Darstellung zu umfangreich",StrategischerEinkäufer_Bedarfsm!G27))</f>
        <v>Keine Antwort hinterlegt</v>
      </c>
      <c r="G26" s="187"/>
      <c r="H26" s="187"/>
      <c r="I26" s="187"/>
      <c r="J26" s="187"/>
      <c r="K26" s="187"/>
      <c r="L26" s="187"/>
      <c r="M26" s="187"/>
      <c r="N26" s="187"/>
      <c r="O26" s="187"/>
      <c r="P26" s="188"/>
    </row>
    <row r="27" spans="1:16" ht="37.5" customHeight="1">
      <c r="A27" s="246" t="str">
        <f>StrategischerEinkäufer_Bedarfsm!D28</f>
        <v>Welche (hausinternen) Stellen (Fachbereiche) sind bei dem Beschaffungsvorhaben für Reinigungsleistungen zu beteiligen (Mitzeichnung)?</v>
      </c>
      <c r="B27" s="247"/>
      <c r="C27" s="247"/>
      <c r="D27" s="247"/>
      <c r="E27" s="247"/>
      <c r="F27" s="187" t="str">
        <f>IF(StrategischerEinkäufer_Bedarfsm!G28="","Keine Antwort hinterlegt",IF(LEN(StrategischerEinkäufer_Bedarfsm!G28)&gt;=250,"Antwort zur Darstellung zu umfangreich",StrategischerEinkäufer_Bedarfsm!G28))</f>
        <v>Keine Antwort hinterlegt</v>
      </c>
      <c r="G27" s="187"/>
      <c r="H27" s="187"/>
      <c r="I27" s="187"/>
      <c r="J27" s="187"/>
      <c r="K27" s="187"/>
      <c r="L27" s="187"/>
      <c r="M27" s="187"/>
      <c r="N27" s="187"/>
      <c r="O27" s="187"/>
      <c r="P27" s="188"/>
    </row>
    <row r="28" spans="1:16" ht="37.5" customHeight="1">
      <c r="A28" s="246" t="str">
        <f>StrategischerEinkäufer_Bedarfsm!D29</f>
        <v>Gibt es bereits Vorgängerprojekte oder Erfahrung mit ähnlichen Projekten (ggf. auch bei anderen öffentlichen Auftraggebern)?</v>
      </c>
      <c r="B28" s="247"/>
      <c r="C28" s="247"/>
      <c r="D28" s="247"/>
      <c r="E28" s="247"/>
      <c r="F28" s="187" t="str">
        <f>IF(StrategischerEinkäufer_Bedarfsm!G29="","Keine Antwort hinterlegt",IF(LEN(StrategischerEinkäufer_Bedarfsm!G29)&gt;=250,"Antwort zur Darstellung zu umfangreich",StrategischerEinkäufer_Bedarfsm!G29))</f>
        <v>Keine Antwort hinterlegt</v>
      </c>
      <c r="G28" s="187"/>
      <c r="H28" s="187"/>
      <c r="I28" s="187"/>
      <c r="J28" s="187"/>
      <c r="K28" s="187"/>
      <c r="L28" s="187"/>
      <c r="M28" s="187"/>
      <c r="N28" s="187"/>
      <c r="O28" s="187"/>
      <c r="P28" s="188"/>
    </row>
    <row r="29" spans="1:16" ht="37.5" customHeight="1">
      <c r="A29" s="246" t="str">
        <f>StrategischerEinkäufer_Bedarfsm!D30</f>
        <v>Welches (adressierbare) Budget steht für Beschaffungsvorhaben für Reinigungsleistungen zur Verfügung?</v>
      </c>
      <c r="B29" s="247"/>
      <c r="C29" s="247"/>
      <c r="D29" s="247"/>
      <c r="E29" s="247"/>
      <c r="F29" s="187" t="str">
        <f>IF(StrategischerEinkäufer_Bedarfsm!G30="","Keine Antwort hinterlegt",IF(LEN(StrategischerEinkäufer_Bedarfsm!G30)&gt;=250,"Antwort zur Darstellung zu umfangreich",StrategischerEinkäufer_Bedarfsm!G30))</f>
        <v>Keine Antwort hinterlegt</v>
      </c>
      <c r="G29" s="187"/>
      <c r="H29" s="187"/>
      <c r="I29" s="187"/>
      <c r="J29" s="187"/>
      <c r="K29" s="187"/>
      <c r="L29" s="187"/>
      <c r="M29" s="187"/>
      <c r="N29" s="187"/>
      <c r="O29" s="187"/>
      <c r="P29" s="188"/>
    </row>
    <row r="30" spans="1:16" ht="37.5" customHeight="1">
      <c r="A30" s="246" t="str">
        <f>StrategischerEinkäufer_Bedarfsm!D31</f>
        <v>Wie soll bei Nichterreichung der Ziele (z.B. mangelhafte Leistung) bei dem Beschaffungsvorhaben von Reinigungsleistungen grundsätzlich verfahren werden?</v>
      </c>
      <c r="B30" s="247"/>
      <c r="C30" s="247"/>
      <c r="D30" s="247"/>
      <c r="E30" s="247"/>
      <c r="F30" s="187" t="str">
        <f>IF(StrategischerEinkäufer_Bedarfsm!G31="","Keine Antwort hinterlegt",IF(LEN(StrategischerEinkäufer_Bedarfsm!G31)&gt;=250,"Antwort zur Darstellung zu umfangreich",StrategischerEinkäufer_Bedarfsm!G31))</f>
        <v>Keine Antwort hinterlegt</v>
      </c>
      <c r="G30" s="187"/>
      <c r="H30" s="187"/>
      <c r="I30" s="187"/>
      <c r="J30" s="187"/>
      <c r="K30" s="187"/>
      <c r="L30" s="187"/>
      <c r="M30" s="187"/>
      <c r="N30" s="187"/>
      <c r="O30" s="187"/>
      <c r="P30" s="188"/>
    </row>
    <row r="31" spans="1:16" ht="50.25" customHeight="1">
      <c r="A31" s="246" t="str">
        <f>StrategischerEinkäufer_Bedarfsm!D32</f>
        <v>Welche Lieferanten gibt es für Reinigungsleistungen und wer bietet mit welchem Geschäftsmodell an? Mit welchen Lieferanten haben Sie schon Kontakt? Wer sind Ihre Toplieferanten?</v>
      </c>
      <c r="B31" s="247"/>
      <c r="C31" s="247"/>
      <c r="D31" s="247"/>
      <c r="E31" s="247"/>
      <c r="F31" s="187" t="str">
        <f>IF(StrategischerEinkäufer_Bedarfsm!G32="","Keine Antwort hinterlegt",IF(LEN(StrategischerEinkäufer_Bedarfsm!G32)&gt;=250,"Antwort zur Darstellung zu umfangreich",StrategischerEinkäufer_Bedarfsm!G32))</f>
        <v>Keine Antwort hinterlegt</v>
      </c>
      <c r="G31" s="187"/>
      <c r="H31" s="187"/>
      <c r="I31" s="187"/>
      <c r="J31" s="187"/>
      <c r="K31" s="187"/>
      <c r="L31" s="187"/>
      <c r="M31" s="187"/>
      <c r="N31" s="187"/>
      <c r="O31" s="187"/>
      <c r="P31" s="188"/>
    </row>
    <row r="32" spans="1:16" ht="36.75" customHeight="1">
      <c r="A32" s="246" t="str">
        <f>StrategischerEinkäufer_Bedarfsm!D33</f>
        <v>Welche Anforderungen soll die Lieferantenbasis bei Reinigungsleistungen ganz grundsätzlich erfüllen?</v>
      </c>
      <c r="B32" s="247"/>
      <c r="C32" s="247"/>
      <c r="D32" s="247"/>
      <c r="E32" s="247"/>
      <c r="F32" s="187" t="str">
        <f>IF(StrategischerEinkäufer_Bedarfsm!G33="","Keine Antwort hinterlegt",IF(LEN(StrategischerEinkäufer_Bedarfsm!G33)&gt;=250,"Antwort zur Darstellung zu umfangreich",StrategischerEinkäufer_Bedarfsm!G33))</f>
        <v>Keine Antwort hinterlegt</v>
      </c>
      <c r="G32" s="187"/>
      <c r="H32" s="187"/>
      <c r="I32" s="187"/>
      <c r="J32" s="187"/>
      <c r="K32" s="187"/>
      <c r="L32" s="187"/>
      <c r="M32" s="187"/>
      <c r="N32" s="187"/>
      <c r="O32" s="187"/>
      <c r="P32" s="188"/>
    </row>
    <row r="33" spans="1:17" ht="49.5" customHeight="1">
      <c r="A33" s="246" t="str">
        <f>StrategischerEinkäufer_Bedarfsm!D34</f>
        <v>Welche anderen Nachfrager greifen auf die Lieferanten von Reinigungsleistungen zu (und können so z.B. Kapazitäten am Markt verknappen und/oder Preise beeinflussen und/oder als potenzieller Kooperationspartner genutzt werden)?</v>
      </c>
      <c r="B33" s="247"/>
      <c r="C33" s="247"/>
      <c r="D33" s="247"/>
      <c r="E33" s="247"/>
      <c r="F33" s="187" t="str">
        <f>IF(StrategischerEinkäufer_Bedarfsm!G34="","Keine Antwort hinterlegt",IF(LEN(StrategischerEinkäufer_Bedarfsm!G34)&gt;=250,"Antwort zur Darstellung zu umfangreich",StrategischerEinkäufer_Bedarfsm!G34))</f>
        <v>Keine Antwort hinterlegt</v>
      </c>
      <c r="G33" s="187"/>
      <c r="H33" s="187"/>
      <c r="I33" s="187"/>
      <c r="J33" s="187"/>
      <c r="K33" s="187"/>
      <c r="L33" s="187"/>
      <c r="M33" s="187"/>
      <c r="N33" s="187"/>
      <c r="O33" s="187"/>
      <c r="P33" s="188"/>
    </row>
    <row r="34" spans="1:17" ht="34.5" customHeight="1">
      <c r="A34" s="246" t="str">
        <f>StrategischerEinkäufer_Bedarfsm!D35</f>
        <v>Zu welchem Ergebnis führt Sie eine umfassende Spendanalyse (Ausgabenanalyse) in der Warengruppe zu Reinigungsleistungen über die vergangenen Haushaltsjahre?</v>
      </c>
      <c r="B34" s="247"/>
      <c r="C34" s="247"/>
      <c r="D34" s="247"/>
      <c r="E34" s="247"/>
      <c r="F34" s="187" t="str">
        <f>IF(StrategischerEinkäufer_Bedarfsm!G35="","Keine Antwort hinterlegt",IF(LEN(StrategischerEinkäufer_Bedarfsm!G35)&gt;=250,"Antwort zur Darstellung zu umfangreich",StrategischerEinkäufer_Bedarfsm!G35))</f>
        <v>Keine Antwort hinterlegt</v>
      </c>
      <c r="G34" s="187"/>
      <c r="H34" s="187"/>
      <c r="I34" s="187"/>
      <c r="J34" s="187"/>
      <c r="K34" s="187"/>
      <c r="L34" s="187"/>
      <c r="M34" s="187"/>
      <c r="N34" s="187"/>
      <c r="O34" s="187"/>
      <c r="P34" s="188"/>
    </row>
    <row r="35" spans="1:17" ht="49.5" customHeight="1">
      <c r="A35" s="246" t="str">
        <f>StrategischerEinkäufer_Bedarfsm!D36</f>
        <v>Wie entwickelt sich der Bedarf an Reinigungsleistungen?  Werden alle Reinigungsleistungen benötigt? Lassen sich Reinigungsleistungen mit fortschrittlicheren Angeboten ersetzen, verbessern?</v>
      </c>
      <c r="B35" s="247"/>
      <c r="C35" s="247"/>
      <c r="D35" s="247"/>
      <c r="E35" s="247"/>
      <c r="F35" s="187" t="str">
        <f>IF(StrategischerEinkäufer_Bedarfsm!G36="","Keine Antwort hinterlegt",IF(LEN(StrategischerEinkäufer_Bedarfsm!G36)&gt;=250,"Antwort zur Darstellung zu umfangreich",StrategischerEinkäufer_Bedarfsm!G36))</f>
        <v>Keine Antwort hinterlegt</v>
      </c>
      <c r="G35" s="187"/>
      <c r="H35" s="187"/>
      <c r="I35" s="187"/>
      <c r="J35" s="187"/>
      <c r="K35" s="187"/>
      <c r="L35" s="187"/>
      <c r="M35" s="187"/>
      <c r="N35" s="187"/>
      <c r="O35" s="187"/>
      <c r="P35" s="188"/>
    </row>
    <row r="36" spans="1:17" ht="49.5" customHeight="1" thickBot="1">
      <c r="A36" s="294" t="str">
        <f>StrategischerEinkäufer_Bedarfsm!D37</f>
        <v>In wie fern werden Sie als Warengruppenverantwortlicher auch bei anstehenden Bauvorhaben einbezogen um auf ökologische und soziale Reinigungsleistungen hinzuweisen (und deren möglicherweise baulichen Anforderungen / Voraussetzungen)?</v>
      </c>
      <c r="B36" s="295"/>
      <c r="C36" s="295"/>
      <c r="D36" s="295"/>
      <c r="E36" s="295"/>
      <c r="F36" s="190" t="str">
        <f>IF(StrategischerEinkäufer_Bedarfsm!G37="","Keine Antwort hinterlegt",IF(LEN(StrategischerEinkäufer_Bedarfsm!G37)&gt;=250,"Antwort zur Darstellung zu umfangreich",StrategischerEinkäufer_Bedarfsm!G37))</f>
        <v>Keine Antwort hinterlegt</v>
      </c>
      <c r="G36" s="190"/>
      <c r="H36" s="190"/>
      <c r="I36" s="190"/>
      <c r="J36" s="190"/>
      <c r="K36" s="190"/>
      <c r="L36" s="190"/>
      <c r="M36" s="190"/>
      <c r="N36" s="190"/>
      <c r="O36" s="190"/>
      <c r="P36" s="191"/>
    </row>
    <row r="37" spans="1:17" ht="16" thickBot="1">
      <c r="A37" s="97"/>
      <c r="B37" s="98"/>
      <c r="C37" s="98"/>
      <c r="D37" s="98"/>
      <c r="E37" s="98"/>
      <c r="F37" s="99"/>
      <c r="G37" s="99"/>
      <c r="H37" s="99"/>
      <c r="I37" s="99"/>
      <c r="J37" s="99"/>
      <c r="K37" s="99"/>
      <c r="L37" s="99"/>
      <c r="M37" s="99"/>
      <c r="N37" s="99"/>
      <c r="O37" s="99"/>
      <c r="P37" s="100"/>
    </row>
    <row r="39" spans="1:17" ht="25" thickBot="1">
      <c r="A39" s="275" t="s">
        <v>1009</v>
      </c>
      <c r="B39" s="275"/>
      <c r="C39" s="275"/>
      <c r="D39" s="275"/>
      <c r="E39" s="275"/>
      <c r="F39" s="275"/>
      <c r="G39" s="275"/>
      <c r="H39" s="275"/>
      <c r="I39" s="275"/>
      <c r="J39" s="275"/>
      <c r="K39" s="275"/>
      <c r="L39" s="275"/>
      <c r="M39" s="275"/>
      <c r="N39" s="275"/>
      <c r="O39" s="275"/>
      <c r="P39" s="275"/>
    </row>
    <row r="40" spans="1:17" ht="55.5" customHeight="1" thickBot="1">
      <c r="A40" s="290" t="s">
        <v>912</v>
      </c>
      <c r="B40" s="292" t="str">
        <f>VLOOKUP(MATCH_Beschaffungsportfolio!B4,MATCH_Beschaffungsportfolio!$A$16:$B$24,2,FALSE)</f>
        <v>Beschaffung effizient abwickeln</v>
      </c>
      <c r="C40" s="292"/>
      <c r="D40" s="292"/>
      <c r="E40" s="292"/>
      <c r="F40" s="292"/>
      <c r="G40" s="153" t="s">
        <v>1156</v>
      </c>
      <c r="H40" s="266" t="s">
        <v>1157</v>
      </c>
      <c r="I40" s="266"/>
      <c r="J40" s="266"/>
      <c r="K40" s="266"/>
      <c r="L40" s="266"/>
      <c r="M40" s="266"/>
      <c r="N40" s="266"/>
      <c r="O40" s="266"/>
      <c r="P40" s="267"/>
      <c r="Q40" s="175"/>
    </row>
    <row r="41" spans="1:17" ht="78" customHeight="1" thickBot="1">
      <c r="A41" s="291"/>
      <c r="B41" s="293"/>
      <c r="C41" s="293"/>
      <c r="D41" s="293"/>
      <c r="E41" s="293"/>
      <c r="F41" s="293"/>
      <c r="G41" s="153" t="s">
        <v>913</v>
      </c>
      <c r="H41" s="266" t="str">
        <f>VLOOKUP(B40,MATCH_Normstrategien!$B:$F,2,FALSE)</f>
        <v>Unter der Normstrategie „Beschaffung effizient abwickeln“ versteht man die Vorbereitung, Durchführung und Nachbereitung der Beschaffungsaufgaben von Reinigungsmitteln und -dienstleistungen auf niedrigem Nachhaltigkeitslevel zu möglichst geringen Prozesskosten.</v>
      </c>
      <c r="I41" s="266"/>
      <c r="J41" s="266"/>
      <c r="K41" s="266"/>
      <c r="L41" s="266"/>
      <c r="M41" s="266"/>
      <c r="N41" s="266"/>
      <c r="O41" s="266"/>
      <c r="P41" s="267"/>
    </row>
    <row r="42" spans="1:17" ht="78" customHeight="1" thickBot="1">
      <c r="A42" s="93" t="s">
        <v>917</v>
      </c>
      <c r="B42" s="94"/>
      <c r="C42" s="94"/>
      <c r="D42" s="95">
        <f>StrategischerEinkäufer_Markt!J15/50</f>
        <v>0</v>
      </c>
      <c r="E42" s="96"/>
      <c r="F42" s="96"/>
      <c r="G42" s="153" t="s">
        <v>914</v>
      </c>
      <c r="H42" s="266" t="str">
        <f>VLOOKUP(B40,MATCH_Normstrategien!$B:$F,4,FALSE)</f>
        <v>Es wird davon ausgegangen, dass auf dem Beschaffungsmarkt eine Vielzahl von Leistungserbringern Reinigungsmittel und Reinigungsdienstleistungen auf niedrigem Nachhaltigkeitslevel anbieten. Der vorliegende Markt- bzw. Industriestandard bestimmt die angebotenen Produkte und Dienstleistungen.</v>
      </c>
      <c r="I42" s="266"/>
      <c r="J42" s="266"/>
      <c r="K42" s="266"/>
      <c r="L42" s="266"/>
      <c r="M42" s="266"/>
      <c r="N42" s="266"/>
      <c r="O42" s="266"/>
      <c r="P42" s="267"/>
    </row>
    <row r="43" spans="1:17" ht="78" customHeight="1" thickBot="1">
      <c r="A43" s="94" t="s">
        <v>918</v>
      </c>
      <c r="B43" s="94"/>
      <c r="C43" s="94"/>
      <c r="D43" s="95">
        <f>(StrategischerEinkäufer_Ökolog!J15+StrategischerEinkäufer_Sozial!J15+StrategischerEinkäufer_Orga!J15)/150</f>
        <v>0</v>
      </c>
      <c r="E43" s="96"/>
      <c r="F43" s="96"/>
      <c r="G43" s="153" t="s">
        <v>915</v>
      </c>
      <c r="H43" s="266" t="str">
        <f>VLOOKUP(B40,MATCH_Normstrategien!$B:$F,3,FALSE)</f>
        <v>Die Normstrategie „Beschaffung effizient abwickeln“ zielt vor diesem Hintergrund darauf ab, die Prozesskosten (z.B. im Vergabeverfahren oder während der Vertragslaufzeit mit dem oder den bezuschlagten Bietern) so gering wie möglich zu halten und den benötigten Bedarf bei zumindest niedrigem Nachhaltigkeitslevel zu einem möglichst geringen Preis so aufwandsarm wie möglich zu beschaffen.</v>
      </c>
      <c r="I43" s="266"/>
      <c r="J43" s="266"/>
      <c r="K43" s="266"/>
      <c r="L43" s="266"/>
      <c r="M43" s="266"/>
      <c r="N43" s="266"/>
      <c r="O43" s="266"/>
      <c r="P43" s="267"/>
    </row>
    <row r="44" spans="1:17" ht="27" customHeight="1">
      <c r="A44" s="276"/>
      <c r="B44" s="277"/>
      <c r="C44" s="277"/>
      <c r="D44" s="277"/>
      <c r="E44" s="277"/>
      <c r="F44" s="278"/>
      <c r="G44" s="282" t="s">
        <v>916</v>
      </c>
      <c r="H44" s="285" t="str">
        <f>VLOOKUP(B40,MATCH_Normstrategien!$B:$F,5,FALSE)</f>
        <v xml:space="preserve">Standardisierung des Reinigungsmittels und der Reinigungsleistung, Standardisierung des Beschaffungsprozesses, traditionelle Interaktion mit dem Lieferanten/Reinigungsdienstleister (armslength), Reduktion der Bestellkosten, Reduzierung bürokratischer Anforderungen im Beschaffungsprozess </v>
      </c>
      <c r="I44" s="285"/>
      <c r="J44" s="285"/>
      <c r="K44" s="285"/>
      <c r="L44" s="285"/>
      <c r="M44" s="285"/>
      <c r="N44" s="285"/>
      <c r="O44" s="285"/>
      <c r="P44" s="286"/>
    </row>
    <row r="45" spans="1:17" ht="27" customHeight="1">
      <c r="A45" s="276"/>
      <c r="B45" s="277"/>
      <c r="C45" s="277"/>
      <c r="D45" s="277"/>
      <c r="E45" s="277"/>
      <c r="F45" s="278"/>
      <c r="G45" s="283"/>
      <c r="H45" s="231"/>
      <c r="I45" s="231"/>
      <c r="J45" s="231"/>
      <c r="K45" s="231"/>
      <c r="L45" s="231"/>
      <c r="M45" s="231"/>
      <c r="N45" s="231"/>
      <c r="O45" s="231"/>
      <c r="P45" s="287"/>
    </row>
    <row r="46" spans="1:17" ht="27" customHeight="1" thickBot="1">
      <c r="A46" s="279"/>
      <c r="B46" s="280"/>
      <c r="C46" s="280"/>
      <c r="D46" s="280"/>
      <c r="E46" s="280"/>
      <c r="F46" s="281"/>
      <c r="G46" s="284"/>
      <c r="H46" s="288"/>
      <c r="I46" s="288"/>
      <c r="J46" s="288"/>
      <c r="K46" s="288"/>
      <c r="L46" s="288"/>
      <c r="M46" s="288"/>
      <c r="N46" s="288"/>
      <c r="O46" s="288"/>
      <c r="P46" s="289"/>
    </row>
    <row r="47" spans="1:17">
      <c r="B47" s="89"/>
      <c r="D47" s="89"/>
    </row>
    <row r="48" spans="1:17" ht="25" thickBot="1">
      <c r="A48" s="272" t="s">
        <v>1001</v>
      </c>
      <c r="B48" s="272"/>
      <c r="C48" s="272"/>
      <c r="D48" s="272"/>
      <c r="E48" s="272"/>
      <c r="F48" s="272"/>
      <c r="G48" s="272"/>
      <c r="H48" s="272"/>
      <c r="I48" s="272"/>
      <c r="J48" s="272"/>
      <c r="K48" s="272"/>
      <c r="L48" s="272"/>
      <c r="M48" s="272"/>
      <c r="N48" s="272"/>
      <c r="O48" s="272"/>
      <c r="P48" s="272"/>
    </row>
    <row r="49" spans="1:16">
      <c r="A49" s="304" t="s">
        <v>998</v>
      </c>
      <c r="B49" s="305"/>
      <c r="C49" s="141" t="s">
        <v>999</v>
      </c>
      <c r="D49" s="142"/>
      <c r="E49" s="141"/>
      <c r="F49" s="273" t="s">
        <v>1000</v>
      </c>
      <c r="G49" s="273"/>
      <c r="H49" s="273"/>
      <c r="I49" s="273"/>
      <c r="J49" s="273"/>
      <c r="K49" s="273"/>
      <c r="L49" s="273"/>
      <c r="M49" s="273"/>
      <c r="N49" s="273"/>
      <c r="O49" s="273"/>
      <c r="P49" s="274"/>
    </row>
    <row r="50" spans="1:16" s="103" customFormat="1" ht="60" customHeight="1">
      <c r="A50" s="306" t="str">
        <f t="array" ref="A50">IFERROR(INDEX(MATCH_BESCHAFFUNGSHEBEL!$B$2:$B$111,SMALL(IF(MATCH_BESCHAFFUNGSHEBEL!$B$2:$B$111&lt;&gt;"",ROW(MATCH_BESCHAFFUNGSHEBEL!$B$2:$B$111)),ROWS(MATCH_BESCHAFFUNGSHEBEL!$1:2))),"")</f>
        <v>Reduktion des Bestellaufwandes</v>
      </c>
      <c r="B50" s="307"/>
      <c r="C50" s="311" t="str">
        <f t="array" ref="C50">IFERROR(INDEX(MATCH_BESCHAFFUNGSHEBEL!$C$2:$C$111,SMALL(IF(MATCH_BESCHAFFUNGSHEBEL!$C$2:$C$111&lt;&gt;"",ROW(MATCH_BESCHAFFUNGSHEBEL!$C$2:$C$111)),ROWS(MATCH_BESCHAFFUNGSHEBEL!$1:2))),"")</f>
        <v>Leistungserbringung</v>
      </c>
      <c r="D50" s="312"/>
      <c r="E50" s="313"/>
      <c r="F50" s="314" t="str">
        <f t="array" ref="F50">IFERROR(INDEX(MATCH_BESCHAFFUNGSHEBEL!$D$2:$D$111,SMALL(IF(MATCH_BESCHAFFUNGSHEBEL!$D$2:$D$111&lt;&gt;"",ROW(MATCH_BESCHAFFUNGSHEBEL!$D$2:$DC$111)),ROWS(MATCH_BESCHAFFUNGSHEBEL!$1:2))),"")</f>
        <v>Bereitstellung der Beschaffungsobjekte über einen zentralen Katalog.</v>
      </c>
      <c r="G50" s="315"/>
      <c r="H50" s="315"/>
      <c r="I50" s="315"/>
      <c r="J50" s="315"/>
      <c r="K50" s="315"/>
      <c r="L50" s="315"/>
      <c r="M50" s="315"/>
      <c r="N50" s="315"/>
      <c r="O50" s="315"/>
      <c r="P50" s="316"/>
    </row>
    <row r="51" spans="1:16" s="103" customFormat="1" ht="60" customHeight="1">
      <c r="A51" s="306" t="str">
        <f t="array" ref="A51">IFERROR(INDEX(MATCH_BESCHAFFUNGSHEBEL!$B$2:$B$111,SMALL(IF(MATCH_BESCHAFFUNGSHEBEL!$B$2:$B$111&lt;&gt;"",ROW(MATCH_BESCHAFFUNGSHEBEL!$B$2:$B$111)),ROWS(MATCH_BESCHAFFUNGSHEBEL!$1:3))),"")</f>
        <v>Aufwandsarme Interaktion mit dem Lieferanten</v>
      </c>
      <c r="B51" s="307"/>
      <c r="C51" s="299" t="str">
        <f t="array" ref="C51">IFERROR(INDEX(MATCH_BESCHAFFUNGSHEBEL!$C$2:$C$111,SMALL(IF(MATCH_BESCHAFFUNGSHEBEL!$C$2:$C$111&lt;&gt;"",ROW(MATCH_BESCHAFFUNGSHEBEL!$C$2:$C$111)),ROWS(MATCH_BESCHAFFUNGSHEBEL!$1:3))),"")</f>
        <v>Leistungserbringung</v>
      </c>
      <c r="D51" s="277"/>
      <c r="E51" s="277"/>
      <c r="F51" s="268" t="str">
        <f t="array" ref="F51">IFERROR(INDEX(MATCH_BESCHAFFUNGSHEBEL!$D$2:$D$111,SMALL(IF(MATCH_BESCHAFFUNGSHEBEL!$D$2:$D$111&lt;&gt;"",ROW(MATCH_BESCHAFFUNGSHEBEL!$D$2:$DC$111)),ROWS(MATCH_BESCHAFFUNGSHEBEL!$1:3))),"")</f>
        <v>Implementierung des höchstmöglichen Grades an automatisierter Bieter bzw. Lieferantenkommunikation durch IT-Verfahren wie z.B. die eVergabe, eAkte, eInvoicing.</v>
      </c>
      <c r="G51" s="231"/>
      <c r="H51" s="231"/>
      <c r="I51" s="231"/>
      <c r="J51" s="231"/>
      <c r="K51" s="231"/>
      <c r="L51" s="231"/>
      <c r="M51" s="231"/>
      <c r="N51" s="231"/>
      <c r="O51" s="231"/>
      <c r="P51" s="232"/>
    </row>
    <row r="52" spans="1:16" s="103" customFormat="1" ht="60" customHeight="1">
      <c r="A52" s="306" t="str">
        <f t="array" ref="A52">IFERROR(INDEX(MATCH_BESCHAFFUNGSHEBEL!$B$2:$B$111,SMALL(IF(MATCH_BESCHAFFUNGSHEBEL!$B$2:$B$111&lt;&gt;"",ROW(MATCH_BESCHAFFUNGSHEBEL!$B$2:$B$111)),ROWS(MATCH_BESCHAFFUNGSHEBEL!$1:4))),"")</f>
        <v>Vereinfachung und Verschlankung des Beschaffungsprozesses</v>
      </c>
      <c r="B52" s="307"/>
      <c r="C52" s="299" t="str">
        <f t="array" ref="C52">IFERROR(INDEX(MATCH_BESCHAFFUNGSHEBEL!$C$2:$C$111,SMALL(IF(MATCH_BESCHAFFUNGSHEBEL!$C$2:$C$111&lt;&gt;"",ROW(MATCH_BESCHAFFUNGSHEBEL!$C$2:$C$111)),ROWS(MATCH_BESCHAFFUNGSHEBEL!$1:4))),"")</f>
        <v>Prozessübergreifend</v>
      </c>
      <c r="D52" s="277"/>
      <c r="E52" s="277"/>
      <c r="F52" s="268" t="str">
        <f t="array" ref="F52">IFERROR(INDEX(MATCH_BESCHAFFUNGSHEBEL!$D$2:$D$111,SMALL(IF(MATCH_BESCHAFFUNGSHEBEL!$D$2:$D$111&lt;&gt;"",ROW(MATCH_BESCHAFFUNGSHEBEL!$D$2:$DC$111)),ROWS(MATCH_BESCHAFFUNGSHEBEL!$1:4))),"")</f>
        <v>Reduktion des Arbeitsaufwandes im Beschaffungsprozess auf das nötige Mindestmaß.</v>
      </c>
      <c r="G52" s="231"/>
      <c r="H52" s="231"/>
      <c r="I52" s="231"/>
      <c r="J52" s="231"/>
      <c r="K52" s="231"/>
      <c r="L52" s="231"/>
      <c r="M52" s="231"/>
      <c r="N52" s="231"/>
      <c r="O52" s="231"/>
      <c r="P52" s="232"/>
    </row>
    <row r="53" spans="1:16" s="103" customFormat="1" ht="60" customHeight="1">
      <c r="A53" s="306" t="str">
        <f t="array" ref="A53">IFERROR(INDEX(MATCH_BESCHAFFUNGSHEBEL!$B$2:$B$111,SMALL(IF(MATCH_BESCHAFFUNGSHEBEL!$B$2:$B$111&lt;&gt;"",ROW(MATCH_BESCHAFFUNGSHEBEL!$B$2:$B$111)),ROWS(MATCH_BESCHAFFUNGSHEBEL!$1:5))),"")</f>
        <v>Strikte Einhaltung der Prozessvorgaben</v>
      </c>
      <c r="B53" s="307"/>
      <c r="C53" s="299" t="str">
        <f t="array" ref="C53">IFERROR(INDEX(MATCH_BESCHAFFUNGSHEBEL!$C$2:$C$111,SMALL(IF(MATCH_BESCHAFFUNGSHEBEL!$C$2:$C$111&lt;&gt;"",ROW(MATCH_BESCHAFFUNGSHEBEL!$C$2:$C$111)),ROWS(MATCH_BESCHAFFUNGSHEBEL!$1:5))),"")</f>
        <v>Prozessübergreifend</v>
      </c>
      <c r="D53" s="277"/>
      <c r="E53" s="277"/>
      <c r="F53" s="268" t="str">
        <f t="array" ref="F53">IFERROR(INDEX(MATCH_BESCHAFFUNGSHEBEL!$D$2:$D$111,SMALL(IF(MATCH_BESCHAFFUNGSHEBEL!$D$2:$D$111&lt;&gt;"",ROW(MATCH_BESCHAFFUNGSHEBEL!$D$2:$DC$111)),ROWS(MATCH_BESCHAFFUNGSHEBEL!$1:5))),"")</f>
        <v>Durchsetzung der Prozessdisziplin zur Aufwandsvermeidung durch individuelle bzw. zusätzliche Verfahrensschritte.</v>
      </c>
      <c r="G53" s="231"/>
      <c r="H53" s="231"/>
      <c r="I53" s="231"/>
      <c r="J53" s="231"/>
      <c r="K53" s="231"/>
      <c r="L53" s="231"/>
      <c r="M53" s="231"/>
      <c r="N53" s="231"/>
      <c r="O53" s="231"/>
      <c r="P53" s="232"/>
    </row>
    <row r="54" spans="1:16" s="103" customFormat="1" ht="60" customHeight="1">
      <c r="A54" s="306" t="str">
        <f t="array" ref="A54">IFERROR(INDEX(MATCH_BESCHAFFUNGSHEBEL!$B$2:$B$111,SMALL(IF(MATCH_BESCHAFFUNGSHEBEL!$B$2:$B$111&lt;&gt;"",ROW(MATCH_BESCHAFFUNGSHEBEL!$B$2:$B$111)),ROWS(MATCH_BESCHAFFUNGSHEBEL!$1:6))),"")</f>
        <v>Bündelung von Leistungen bei wenigen, wettbewerbsfähigen Lieferanten/Reinigungsdienstleistern</v>
      </c>
      <c r="B54" s="307"/>
      <c r="C54" s="299" t="str">
        <f t="array" ref="C54">IFERROR(INDEX(MATCH_BESCHAFFUNGSHEBEL!$C$2:$C$111,SMALL(IF(MATCH_BESCHAFFUNGSHEBEL!$C$2:$C$111&lt;&gt;"",ROW(MATCH_BESCHAFFUNGSHEBEL!$C$2:$C$111)),ROWS(MATCH_BESCHAFFUNGSHEBEL!$1:6))),"")</f>
        <v>Vergabe</v>
      </c>
      <c r="D54" s="277"/>
      <c r="E54" s="277"/>
      <c r="F54" s="268" t="str">
        <f t="array" ref="F54">IFERROR(INDEX(MATCH_BESCHAFFUNGSHEBEL!$D$2:$D$111,SMALL(IF(MATCH_BESCHAFFUNGSHEBEL!$D$2:$D$111&lt;&gt;"",ROW(MATCH_BESCHAFFUNGSHEBEL!$D$2:$DC$111)),ROWS(MATCH_BESCHAFFUNGSHEBEL!$1:6))),"")</f>
        <v>Verringerung der Anzahl an Lieferanten/Reinigungsdienstleistern für ein Beschaffungsobjekt durch (standortübergreifende bzw. überregionale) Bündelung der Leistungen.</v>
      </c>
      <c r="G54" s="231"/>
      <c r="H54" s="231"/>
      <c r="I54" s="231"/>
      <c r="J54" s="231"/>
      <c r="K54" s="231"/>
      <c r="L54" s="231"/>
      <c r="M54" s="231"/>
      <c r="N54" s="231"/>
      <c r="O54" s="231"/>
      <c r="P54" s="232"/>
    </row>
    <row r="55" spans="1:16" s="103" customFormat="1" ht="60" customHeight="1">
      <c r="A55" s="306" t="str">
        <f t="array" ref="A55">IFERROR(INDEX(MATCH_BESCHAFFUNGSHEBEL!$B$2:$B$111,SMALL(IF(MATCH_BESCHAFFUNGSHEBEL!$B$2:$B$111&lt;&gt;"",ROW(MATCH_BESCHAFFUNGSHEBEL!$B$2:$B$111)),ROWS(MATCH_BESCHAFFUNGSHEBEL!$1:7))),"")</f>
        <v>Vergabe von Rahmenverträgen (RV)</v>
      </c>
      <c r="B55" s="307"/>
      <c r="C55" s="299" t="str">
        <f t="array" ref="C55">IFERROR(INDEX(MATCH_BESCHAFFUNGSHEBEL!$C$2:$C$111,SMALL(IF(MATCH_BESCHAFFUNGSHEBEL!$C$2:$C$111&lt;&gt;"",ROW(MATCH_BESCHAFFUNGSHEBEL!$C$2:$C$111)),ROWS(MATCH_BESCHAFFUNGSHEBEL!$1:7))),"")</f>
        <v>Vergabe</v>
      </c>
      <c r="D55" s="277"/>
      <c r="E55" s="277"/>
      <c r="F55" s="268" t="str">
        <f t="array" ref="F55">IFERROR(INDEX(MATCH_BESCHAFFUNGSHEBEL!$D$2:$D$111,SMALL(IF(MATCH_BESCHAFFUNGSHEBEL!$D$2:$D$111&lt;&gt;"",ROW(MATCH_BESCHAFFUNGSHEBEL!$D$2:$DC$111)),ROWS(MATCH_BESCHAFFUNGSHEBEL!$1:7))),"")</f>
        <v>Aufträge, die von Auftraggeber(n) an einen oder mehrere Bieter vergeben werden, können um die Bedingungen für nachfolgende Einzelaufträge, die während der Vertragslaufzeit vergeben werden sollen, erweitert werden. (Ziel: vereinfachte Vergabe der Einzelaufträge.)</v>
      </c>
      <c r="G55" s="231"/>
      <c r="H55" s="231"/>
      <c r="I55" s="231"/>
      <c r="J55" s="231"/>
      <c r="K55" s="231"/>
      <c r="L55" s="231"/>
      <c r="M55" s="231"/>
      <c r="N55" s="231"/>
      <c r="O55" s="231"/>
      <c r="P55" s="232"/>
    </row>
    <row r="56" spans="1:16" s="103" customFormat="1" ht="60" customHeight="1">
      <c r="A56" s="306" t="str">
        <f t="array" ref="A56">IFERROR(INDEX(MATCH_BESCHAFFUNGSHEBEL!$B$2:$B$111,SMALL(IF(MATCH_BESCHAFFUNGSHEBEL!$B$2:$B$111&lt;&gt;"",ROW(MATCH_BESCHAFFUNGSHEBEL!$B$2:$B$111)),ROWS(MATCH_BESCHAFFUNGSHEBEL!$1:8))),"")</f>
        <v>Multi-Lieferanten-Strategie</v>
      </c>
      <c r="B56" s="308"/>
      <c r="C56" s="299" t="str">
        <f t="array" ref="C56">IFERROR(INDEX(MATCH_BESCHAFFUNGSHEBEL!$C$2:$C$111,SMALL(IF(MATCH_BESCHAFFUNGSHEBEL!$C$2:$C$111&lt;&gt;"",ROW(MATCH_BESCHAFFUNGSHEBEL!$C$2:$C$111)),ROWS(MATCH_BESCHAFFUNGSHEBEL!$1:8))),"")</f>
        <v>Vergabe</v>
      </c>
      <c r="D56" s="277"/>
      <c r="E56" s="300"/>
      <c r="F56" s="231" t="str">
        <f t="array" ref="F56">IFERROR(INDEX(MATCH_BESCHAFFUNGSHEBEL!$D$2:$D$111,SMALL(IF(MATCH_BESCHAFFUNGSHEBEL!$D$2:$D$111&lt;&gt;"",ROW(MATCH_BESCHAFFUNGSHEBEL!$D$2:$DC$111)),ROWS(MATCH_BESCHAFFUNGSHEBEL!$1:8))),"")</f>
        <v>Strategie mehrere Lieferanten/Reinigungsdienstleister zu bezuschlagen und dies in sog. Mehrfachrahmenverträgen abzubilden.</v>
      </c>
      <c r="G56" s="231"/>
      <c r="H56" s="231"/>
      <c r="I56" s="231"/>
      <c r="J56" s="231"/>
      <c r="K56" s="231"/>
      <c r="L56" s="231"/>
      <c r="M56" s="231"/>
      <c r="N56" s="231"/>
      <c r="O56" s="231"/>
      <c r="P56" s="232"/>
    </row>
    <row r="57" spans="1:16" s="103" customFormat="1" ht="60" customHeight="1">
      <c r="A57" s="306" t="str">
        <f t="array" ref="A57">IFERROR(INDEX(MATCH_BESCHAFFUNGSHEBEL!$B$2:$B$111,SMALL(IF(MATCH_BESCHAFFUNGSHEBEL!$B$2:$B$111&lt;&gt;"",ROW(MATCH_BESCHAFFUNGSHEBEL!$B$2:$B$111)),ROWS(MATCH_BESCHAFFUNGSHEBEL!$1:9))),"")</f>
        <v>Intensive Lieferantenstrukturanalyse</v>
      </c>
      <c r="B57" s="308"/>
      <c r="C57" s="299" t="str">
        <f t="array" ref="C57">IFERROR(INDEX(MATCH_BESCHAFFUNGSHEBEL!$C$2:$C$111,SMALL(IF(MATCH_BESCHAFFUNGSHEBEL!$C$2:$C$111&lt;&gt;"",ROW(MATCH_BESCHAFFUNGSHEBEL!$C$2:$C$111)),ROWS(MATCH_BESCHAFFUNGSHEBEL!$1:9))),"")</f>
        <v>Prozessübergreifend</v>
      </c>
      <c r="D57" s="277"/>
      <c r="E57" s="300"/>
      <c r="F57" s="268" t="str">
        <f t="array" ref="F57">IFERROR(INDEX(MATCH_BESCHAFFUNGSHEBEL!$D$2:$D$111,SMALL(IF(MATCH_BESCHAFFUNGSHEBEL!$D$2:$D$111&lt;&gt;"",ROW(MATCH_BESCHAFFUNGSHEBEL!$D$2:$DC$111)),ROWS(MATCH_BESCHAFFUNGSHEBEL!$1:9))),"")</f>
        <v>Analyse der bereits bestehenden Lieferantenbeziehungen für gleichartige Leistungen, die derzeit noch durch Dienststellen (Bedarfsträger und Vergabestellen) separat angesprochen/beauftragt werden. (Bündelung für höheres Nachhaltigkeitspotential)</v>
      </c>
      <c r="G57" s="231"/>
      <c r="H57" s="231"/>
      <c r="I57" s="231"/>
      <c r="J57" s="231"/>
      <c r="K57" s="231"/>
      <c r="L57" s="231"/>
      <c r="M57" s="231"/>
      <c r="N57" s="231"/>
      <c r="O57" s="231"/>
      <c r="P57" s="232"/>
    </row>
    <row r="58" spans="1:16" s="103" customFormat="1" ht="60" customHeight="1">
      <c r="A58" s="306" t="str">
        <f t="array" ref="A58">IFERROR(INDEX(MATCH_BESCHAFFUNGSHEBEL!$B$2:$B$111,SMALL(IF(MATCH_BESCHAFFUNGSHEBEL!$B$2:$B$111&lt;&gt;"",ROW(MATCH_BESCHAFFUNGSHEBEL!$B$2:$B$111)),ROWS(MATCH_BESCHAFFUNGSHEBEL!$1:10))),"")</f>
        <v>Auslaufen lassen von bestehenden Verträgen</v>
      </c>
      <c r="B58" s="308"/>
      <c r="C58" s="299" t="str">
        <f t="array" ref="C58">IFERROR(INDEX(MATCH_BESCHAFFUNGSHEBEL!$C$2:$C$111,SMALL(IF(MATCH_BESCHAFFUNGSHEBEL!$C$2:$C$111&lt;&gt;"",ROW(MATCH_BESCHAFFUNGSHEBEL!$C$2:$C$111)),ROWS(MATCH_BESCHAFFUNGSHEBEL!$1:10))),"")</f>
        <v>Prozessübergreifend</v>
      </c>
      <c r="D58" s="277"/>
      <c r="E58" s="300"/>
      <c r="F58" s="231" t="str">
        <f t="array" ref="F58">IFERROR(INDEX(MATCH_BESCHAFFUNGSHEBEL!$D$2:$D$111,SMALL(IF(MATCH_BESCHAFFUNGSHEBEL!$D$2:$D$111&lt;&gt;"",ROW(MATCH_BESCHAFFUNGSHEBEL!$D$2:$DC$111)),ROWS(MATCH_BESCHAFFUNGSHEBEL!$1:10))),"")</f>
        <v>Entscheidung zur Nicht-Verlängerung eines bestehenden Vertrages um den Wettbewerb des Marktes als Nachhaltigkeitspotential auszunutzen.</v>
      </c>
      <c r="G58" s="231"/>
      <c r="H58" s="231"/>
      <c r="I58" s="231"/>
      <c r="J58" s="231"/>
      <c r="K58" s="231"/>
      <c r="L58" s="231"/>
      <c r="M58" s="231"/>
      <c r="N58" s="231"/>
      <c r="O58" s="231"/>
      <c r="P58" s="232"/>
    </row>
    <row r="59" spans="1:16" s="103" customFormat="1" ht="60" customHeight="1">
      <c r="A59" s="306" t="str">
        <f t="array" ref="A59">IFERROR(INDEX(MATCH_BESCHAFFUNGSHEBEL!$B$2:$B$111,SMALL(IF(MATCH_BESCHAFFUNGSHEBEL!$B$2:$B$111&lt;&gt;"",ROW(MATCH_BESCHAFFUNGSHEBEL!$B$2:$B$111)),ROWS(MATCH_BESCHAFFUNGSHEBEL!$1:11))),"")</f>
        <v>Nutzung des Wettbewerbs zwischen den Anbietern</v>
      </c>
      <c r="B59" s="308"/>
      <c r="C59" s="299" t="str">
        <f t="array" ref="C59">IFERROR(INDEX(MATCH_BESCHAFFUNGSHEBEL!$C$2:$C$111,SMALL(IF(MATCH_BESCHAFFUNGSHEBEL!$C$2:$C$111&lt;&gt;"",ROW(MATCH_BESCHAFFUNGSHEBEL!$C$2:$C$111)),ROWS(MATCH_BESCHAFFUNGSHEBEL!$1:11))),"")</f>
        <v>Vergabe</v>
      </c>
      <c r="D59" s="277"/>
      <c r="E59" s="300"/>
      <c r="F59" s="268" t="str">
        <f t="array" ref="F59">IFERROR(INDEX(MATCH_BESCHAFFUNGSHEBEL!$D$2:$D$111,SMALL(IF(MATCH_BESCHAFFUNGSHEBEL!$D$2:$D$111&lt;&gt;"",ROW(MATCH_BESCHAFFUNGSHEBEL!$D$2:$DC$111)),ROWS(MATCH_BESCHAFFUNGSHEBEL!$1:11))),"")</f>
        <v>Nutzung von E-Vergabe-Werkzeugen zur Ausschreibung, um den Wettbewerb und die Nachhaltigkeitspotentiale maximal zu fördern.</v>
      </c>
      <c r="G59" s="231"/>
      <c r="H59" s="231"/>
      <c r="I59" s="231"/>
      <c r="J59" s="231"/>
      <c r="K59" s="231"/>
      <c r="L59" s="231"/>
      <c r="M59" s="231"/>
      <c r="N59" s="231"/>
      <c r="O59" s="231"/>
      <c r="P59" s="232"/>
    </row>
    <row r="60" spans="1:16" s="103" customFormat="1" ht="60" customHeight="1" thickBot="1">
      <c r="A60" s="309" t="str">
        <f t="array" ref="A60">IFERROR(INDEX(MATCH_BESCHAFFUNGSHEBEL!$B$2:$B$111,SMALL(IF(MATCH_BESCHAFFUNGSHEBEL!$B$2:$B$111&lt;&gt;"",ROW(MATCH_BESCHAFFUNGSHEBEL!$B$2:$B$111)),ROWS(MATCH_BESCHAFFUNGSHEBEL!$1:12))),"")</f>
        <v>Aufbau eigener Ressourcen und Kompetenzen</v>
      </c>
      <c r="B60" s="310"/>
      <c r="C60" s="301" t="str">
        <f t="array" ref="C60">IFERROR(INDEX(MATCH_BESCHAFFUNGSHEBEL!$C$2:$C$111,SMALL(IF(MATCH_BESCHAFFUNGSHEBEL!$C$2:$C$111&lt;&gt;"",ROW(MATCH_BESCHAFFUNGSHEBEL!$C$2:$C$111)),ROWS(MATCH_BESCHAFFUNGSHEBEL!$1:12))),"")</f>
        <v>Prozessübergreifend</v>
      </c>
      <c r="D60" s="302"/>
      <c r="E60" s="303"/>
      <c r="F60" s="269" t="str">
        <f t="array" ref="F60">IFERROR(INDEX(MATCH_BESCHAFFUNGSHEBEL!$D$2:$D$111,SMALL(IF(MATCH_BESCHAFFUNGSHEBEL!$D$2:$D$111&lt;&gt;"",ROW(MATCH_BESCHAFFUNGSHEBEL!$D$2:$DC$111)),ROWS(MATCH_BESCHAFFUNGSHEBEL!$1:12))),"")</f>
        <v>Durchführung von Mitarbeiterschulungen und Ressourcen-Akquise begleitet durch ein zentralisiertes Wissensmanagement zur Aufbewahrung der Erfahrungen aus vergangen/aktuellen Beschaffungsvorhaben.</v>
      </c>
      <c r="G60" s="270"/>
      <c r="H60" s="270"/>
      <c r="I60" s="270"/>
      <c r="J60" s="270"/>
      <c r="K60" s="270"/>
      <c r="L60" s="270"/>
      <c r="M60" s="270"/>
      <c r="N60" s="270"/>
      <c r="O60" s="270"/>
      <c r="P60" s="271"/>
    </row>
    <row r="61" spans="1:16" ht="16" thickBot="1">
      <c r="B61" s="89"/>
      <c r="D61" s="89"/>
    </row>
    <row r="62" spans="1:16" ht="25" thickBot="1">
      <c r="A62" s="219" t="s">
        <v>939</v>
      </c>
      <c r="B62" s="220"/>
      <c r="C62" s="220"/>
      <c r="D62" s="220"/>
      <c r="E62" s="220"/>
      <c r="F62" s="220"/>
      <c r="G62" s="220"/>
      <c r="H62" s="220"/>
      <c r="I62" s="220"/>
      <c r="J62" s="220"/>
      <c r="K62" s="220"/>
      <c r="L62" s="220"/>
      <c r="M62" s="220"/>
      <c r="N62" s="220"/>
      <c r="O62" s="220"/>
      <c r="P62" s="221"/>
    </row>
    <row r="63" spans="1:16" ht="48">
      <c r="A63" s="144"/>
      <c r="B63" s="122"/>
      <c r="C63" s="92"/>
      <c r="D63" s="122"/>
      <c r="E63" s="92"/>
      <c r="F63" s="92"/>
      <c r="G63" s="265" t="s">
        <v>934</v>
      </c>
      <c r="H63" s="265"/>
      <c r="I63" s="265" t="s">
        <v>943</v>
      </c>
      <c r="J63" s="265"/>
      <c r="K63" s="265"/>
      <c r="L63" s="265"/>
      <c r="M63" s="265"/>
      <c r="N63" s="143" t="s">
        <v>940</v>
      </c>
      <c r="O63" s="143" t="s">
        <v>948</v>
      </c>
      <c r="P63" s="145" t="s">
        <v>942</v>
      </c>
    </row>
    <row r="64" spans="1:16" ht="15" customHeight="1">
      <c r="A64" s="146"/>
      <c r="B64" s="123"/>
      <c r="C64" s="94"/>
      <c r="D64" s="123"/>
      <c r="E64" s="94"/>
      <c r="F64" s="94"/>
      <c r="G64" s="257" t="s">
        <v>933</v>
      </c>
      <c r="H64" s="257"/>
      <c r="I64" s="296" t="s">
        <v>944</v>
      </c>
      <c r="J64" s="296"/>
      <c r="K64" s="296"/>
      <c r="L64" s="296"/>
      <c r="M64" s="296"/>
      <c r="N64" s="254">
        <f>MATCH_Beschaffungsmarkt!I2</f>
        <v>0</v>
      </c>
      <c r="O64" s="254">
        <f>MATCH_Beschaffungsmarkt!J2</f>
        <v>0</v>
      </c>
      <c r="P64" s="255">
        <f>MATCH_Beschaffungsmarkt!K2</f>
        <v>0</v>
      </c>
    </row>
    <row r="65" spans="1:16" ht="15" customHeight="1">
      <c r="A65" s="146"/>
      <c r="B65" s="123"/>
      <c r="C65" s="94"/>
      <c r="D65" s="123"/>
      <c r="E65" s="94"/>
      <c r="F65" s="94"/>
      <c r="G65" s="257"/>
      <c r="H65" s="257"/>
      <c r="I65" s="296"/>
      <c r="J65" s="296"/>
      <c r="K65" s="296"/>
      <c r="L65" s="296"/>
      <c r="M65" s="296"/>
      <c r="N65" s="254"/>
      <c r="O65" s="254"/>
      <c r="P65" s="255"/>
    </row>
    <row r="66" spans="1:16" ht="15" customHeight="1">
      <c r="A66" s="146"/>
      <c r="B66" s="123"/>
      <c r="C66" s="94"/>
      <c r="D66" s="123"/>
      <c r="E66" s="94"/>
      <c r="F66" s="94"/>
      <c r="G66" s="257"/>
      <c r="H66" s="257"/>
      <c r="I66" s="296"/>
      <c r="J66" s="296"/>
      <c r="K66" s="296"/>
      <c r="L66" s="296"/>
      <c r="M66" s="296"/>
      <c r="N66" s="254"/>
      <c r="O66" s="254"/>
      <c r="P66" s="255"/>
    </row>
    <row r="67" spans="1:16" ht="15" customHeight="1">
      <c r="A67" s="146"/>
      <c r="B67" s="123"/>
      <c r="C67" s="94"/>
      <c r="D67" s="123"/>
      <c r="E67" s="94"/>
      <c r="F67" s="94"/>
      <c r="G67" s="257"/>
      <c r="H67" s="257"/>
      <c r="I67" s="296"/>
      <c r="J67" s="296"/>
      <c r="K67" s="296"/>
      <c r="L67" s="296"/>
      <c r="M67" s="296"/>
      <c r="N67" s="254"/>
      <c r="O67" s="254"/>
      <c r="P67" s="255"/>
    </row>
    <row r="68" spans="1:16" ht="15" customHeight="1">
      <c r="A68" s="146"/>
      <c r="B68" s="123"/>
      <c r="C68" s="94"/>
      <c r="D68" s="123"/>
      <c r="E68" s="94"/>
      <c r="F68" s="94"/>
      <c r="G68" s="257" t="s">
        <v>936</v>
      </c>
      <c r="H68" s="257"/>
      <c r="I68" s="256" t="s">
        <v>945</v>
      </c>
      <c r="J68" s="256"/>
      <c r="K68" s="256"/>
      <c r="L68" s="256"/>
      <c r="M68" s="256"/>
      <c r="N68" s="254">
        <f>MATCH_Beschaffungsmarkt!I3</f>
        <v>0</v>
      </c>
      <c r="O68" s="254">
        <f>MATCH_Beschaffungsmarkt!J3</f>
        <v>0</v>
      </c>
      <c r="P68" s="255">
        <f>MATCH_Beschaffungsmarkt!K3</f>
        <v>0</v>
      </c>
    </row>
    <row r="69" spans="1:16">
      <c r="A69" s="146"/>
      <c r="B69" s="123"/>
      <c r="C69" s="94"/>
      <c r="D69" s="123"/>
      <c r="E69" s="94"/>
      <c r="F69" s="94"/>
      <c r="G69" s="257"/>
      <c r="H69" s="257"/>
      <c r="I69" s="256"/>
      <c r="J69" s="256"/>
      <c r="K69" s="256"/>
      <c r="L69" s="256"/>
      <c r="M69" s="256"/>
      <c r="N69" s="254"/>
      <c r="O69" s="254"/>
      <c r="P69" s="255"/>
    </row>
    <row r="70" spans="1:16">
      <c r="A70" s="146"/>
      <c r="B70" s="123"/>
      <c r="C70" s="94"/>
      <c r="D70" s="123"/>
      <c r="E70" s="94"/>
      <c r="F70" s="94"/>
      <c r="G70" s="257"/>
      <c r="H70" s="257"/>
      <c r="I70" s="256"/>
      <c r="J70" s="256"/>
      <c r="K70" s="256"/>
      <c r="L70" s="256"/>
      <c r="M70" s="256"/>
      <c r="N70" s="254"/>
      <c r="O70" s="254"/>
      <c r="P70" s="255"/>
    </row>
    <row r="71" spans="1:16">
      <c r="A71" s="146"/>
      <c r="B71" s="123"/>
      <c r="C71" s="94"/>
      <c r="D71" s="123"/>
      <c r="E71" s="94"/>
      <c r="F71" s="94"/>
      <c r="G71" s="257"/>
      <c r="H71" s="257"/>
      <c r="I71" s="256"/>
      <c r="J71" s="256"/>
      <c r="K71" s="256"/>
      <c r="L71" s="256"/>
      <c r="M71" s="256"/>
      <c r="N71" s="254"/>
      <c r="O71" s="254"/>
      <c r="P71" s="255"/>
    </row>
    <row r="72" spans="1:16" ht="15" customHeight="1">
      <c r="A72" s="146"/>
      <c r="B72" s="123"/>
      <c r="C72" s="94"/>
      <c r="D72" s="123"/>
      <c r="E72" s="94"/>
      <c r="F72" s="94"/>
      <c r="G72" s="257"/>
      <c r="H72" s="257"/>
      <c r="I72" s="256"/>
      <c r="J72" s="256"/>
      <c r="K72" s="256"/>
      <c r="L72" s="256"/>
      <c r="M72" s="256"/>
      <c r="N72" s="254"/>
      <c r="O72" s="254"/>
      <c r="P72" s="255"/>
    </row>
    <row r="73" spans="1:16">
      <c r="A73" s="146"/>
      <c r="B73" s="123"/>
      <c r="C73" s="94"/>
      <c r="D73" s="123"/>
      <c r="E73" s="94"/>
      <c r="F73" s="94"/>
      <c r="G73" s="257"/>
      <c r="H73" s="257"/>
      <c r="I73" s="256"/>
      <c r="J73" s="256"/>
      <c r="K73" s="256"/>
      <c r="L73" s="256"/>
      <c r="M73" s="256"/>
      <c r="N73" s="254"/>
      <c r="O73" s="254"/>
      <c r="P73" s="255"/>
    </row>
    <row r="74" spans="1:16" ht="15" customHeight="1">
      <c r="A74" s="146"/>
      <c r="B74" s="123"/>
      <c r="C74" s="94"/>
      <c r="D74" s="123"/>
      <c r="E74" s="94"/>
      <c r="F74" s="94"/>
      <c r="G74" s="257" t="s">
        <v>937</v>
      </c>
      <c r="H74" s="257"/>
      <c r="I74" s="256" t="s">
        <v>946</v>
      </c>
      <c r="J74" s="256"/>
      <c r="K74" s="256"/>
      <c r="L74" s="256"/>
      <c r="M74" s="256"/>
      <c r="N74" s="254">
        <f>MATCH_Beschaffungsmarkt!I4</f>
        <v>0</v>
      </c>
      <c r="O74" s="254">
        <f>MATCH_Beschaffungsmarkt!J4</f>
        <v>0</v>
      </c>
      <c r="P74" s="255">
        <f>MATCH_Beschaffungsmarkt!K4</f>
        <v>0</v>
      </c>
    </row>
    <row r="75" spans="1:16">
      <c r="A75" s="146"/>
      <c r="B75" s="123"/>
      <c r="C75" s="94"/>
      <c r="D75" s="123"/>
      <c r="E75" s="94"/>
      <c r="F75" s="94"/>
      <c r="G75" s="257"/>
      <c r="H75" s="257"/>
      <c r="I75" s="256"/>
      <c r="J75" s="256"/>
      <c r="K75" s="256"/>
      <c r="L75" s="256"/>
      <c r="M75" s="256"/>
      <c r="N75" s="254"/>
      <c r="O75" s="254"/>
      <c r="P75" s="255"/>
    </row>
    <row r="76" spans="1:16">
      <c r="A76" s="146"/>
      <c r="B76" s="123"/>
      <c r="C76" s="94"/>
      <c r="D76" s="123"/>
      <c r="E76" s="94"/>
      <c r="F76" s="94"/>
      <c r="G76" s="257"/>
      <c r="H76" s="257"/>
      <c r="I76" s="256"/>
      <c r="J76" s="256"/>
      <c r="K76" s="256"/>
      <c r="L76" s="256"/>
      <c r="M76" s="256"/>
      <c r="N76" s="254"/>
      <c r="O76" s="254"/>
      <c r="P76" s="255"/>
    </row>
    <row r="77" spans="1:16">
      <c r="A77" s="146"/>
      <c r="B77" s="123"/>
      <c r="C77" s="94"/>
      <c r="D77" s="123"/>
      <c r="E77" s="94"/>
      <c r="F77" s="94"/>
      <c r="G77" s="257"/>
      <c r="H77" s="257"/>
      <c r="I77" s="256"/>
      <c r="J77" s="256"/>
      <c r="K77" s="256"/>
      <c r="L77" s="256"/>
      <c r="M77" s="256"/>
      <c r="N77" s="254"/>
      <c r="O77" s="254"/>
      <c r="P77" s="255"/>
    </row>
    <row r="78" spans="1:16">
      <c r="A78" s="146"/>
      <c r="B78" s="123"/>
      <c r="C78" s="94"/>
      <c r="D78" s="123"/>
      <c r="E78" s="94"/>
      <c r="F78" s="94"/>
      <c r="G78" s="257"/>
      <c r="H78" s="257"/>
      <c r="I78" s="256"/>
      <c r="J78" s="256"/>
      <c r="K78" s="256"/>
      <c r="L78" s="256"/>
      <c r="M78" s="256"/>
      <c r="N78" s="254"/>
      <c r="O78" s="254"/>
      <c r="P78" s="255"/>
    </row>
    <row r="79" spans="1:16">
      <c r="A79" s="146"/>
      <c r="B79" s="123"/>
      <c r="C79" s="94"/>
      <c r="D79" s="123"/>
      <c r="E79" s="94"/>
      <c r="F79" s="94"/>
      <c r="G79" s="257"/>
      <c r="H79" s="257"/>
      <c r="I79" s="256"/>
      <c r="J79" s="256"/>
      <c r="K79" s="256"/>
      <c r="L79" s="256"/>
      <c r="M79" s="256"/>
      <c r="N79" s="254"/>
      <c r="O79" s="254"/>
      <c r="P79" s="255"/>
    </row>
    <row r="80" spans="1:16" ht="15" customHeight="1">
      <c r="A80" s="146"/>
      <c r="B80" s="123"/>
      <c r="C80" s="94"/>
      <c r="D80" s="123"/>
      <c r="E80" s="94"/>
      <c r="F80" s="94"/>
      <c r="G80" s="257" t="s">
        <v>938</v>
      </c>
      <c r="H80" s="257"/>
      <c r="I80" s="256" t="s">
        <v>947</v>
      </c>
      <c r="J80" s="256"/>
      <c r="K80" s="256"/>
      <c r="L80" s="256"/>
      <c r="M80" s="256"/>
      <c r="N80" s="254">
        <f>MATCH_Beschaffungsmarkt!I5</f>
        <v>0</v>
      </c>
      <c r="O80" s="254">
        <f>MATCH_Beschaffungsmarkt!J5</f>
        <v>0</v>
      </c>
      <c r="P80" s="255">
        <f>MATCH_Beschaffungsmarkt!K5</f>
        <v>0</v>
      </c>
    </row>
    <row r="81" spans="1:16">
      <c r="A81" s="146"/>
      <c r="B81" s="123"/>
      <c r="C81" s="94"/>
      <c r="D81" s="123"/>
      <c r="E81" s="94"/>
      <c r="F81" s="94"/>
      <c r="G81" s="257"/>
      <c r="H81" s="257"/>
      <c r="I81" s="256"/>
      <c r="J81" s="256"/>
      <c r="K81" s="256"/>
      <c r="L81" s="256"/>
      <c r="M81" s="256"/>
      <c r="N81" s="254"/>
      <c r="O81" s="254"/>
      <c r="P81" s="255"/>
    </row>
    <row r="82" spans="1:16">
      <c r="A82" s="146"/>
      <c r="B82" s="123"/>
      <c r="C82" s="94"/>
      <c r="D82" s="123"/>
      <c r="E82" s="94"/>
      <c r="F82" s="94"/>
      <c r="G82" s="257"/>
      <c r="H82" s="257"/>
      <c r="I82" s="256"/>
      <c r="J82" s="256"/>
      <c r="K82" s="256"/>
      <c r="L82" s="256"/>
      <c r="M82" s="256"/>
      <c r="N82" s="254"/>
      <c r="O82" s="254"/>
      <c r="P82" s="255"/>
    </row>
    <row r="83" spans="1:16">
      <c r="A83" s="146"/>
      <c r="B83" s="123"/>
      <c r="C83" s="94"/>
      <c r="D83" s="123"/>
      <c r="E83" s="94"/>
      <c r="F83" s="94"/>
      <c r="G83" s="257"/>
      <c r="H83" s="257"/>
      <c r="I83" s="256"/>
      <c r="J83" s="256"/>
      <c r="K83" s="256"/>
      <c r="L83" s="256"/>
      <c r="M83" s="256"/>
      <c r="N83" s="254"/>
      <c r="O83" s="254"/>
      <c r="P83" s="255"/>
    </row>
    <row r="84" spans="1:16">
      <c r="A84" s="146"/>
      <c r="B84" s="123"/>
      <c r="C84" s="94"/>
      <c r="D84" s="123"/>
      <c r="E84" s="94"/>
      <c r="F84" s="94"/>
      <c r="G84" s="257"/>
      <c r="H84" s="257"/>
      <c r="I84" s="256"/>
      <c r="J84" s="256"/>
      <c r="K84" s="256"/>
      <c r="L84" s="256"/>
      <c r="M84" s="256"/>
      <c r="N84" s="254"/>
      <c r="O84" s="254"/>
      <c r="P84" s="255"/>
    </row>
    <row r="85" spans="1:16">
      <c r="A85" s="146"/>
      <c r="B85" s="123"/>
      <c r="C85" s="94"/>
      <c r="D85" s="123"/>
      <c r="E85" s="94"/>
      <c r="F85" s="94"/>
      <c r="G85" s="94"/>
      <c r="H85" s="94"/>
      <c r="I85" s="94"/>
      <c r="J85" s="94"/>
      <c r="K85" s="94"/>
      <c r="L85" s="94"/>
      <c r="M85" s="94"/>
      <c r="N85" s="94"/>
      <c r="O85" s="94"/>
      <c r="P85" s="147"/>
    </row>
    <row r="86" spans="1:16">
      <c r="A86" s="251" t="s">
        <v>949</v>
      </c>
      <c r="B86" s="252"/>
      <c r="C86" s="252"/>
      <c r="D86" s="252"/>
      <c r="E86" s="252"/>
      <c r="F86" s="252"/>
      <c r="G86" s="252"/>
      <c r="H86" s="252"/>
      <c r="I86" s="252"/>
      <c r="J86" s="252"/>
      <c r="K86" s="252"/>
      <c r="L86" s="252"/>
      <c r="M86" s="252"/>
      <c r="N86" s="252"/>
      <c r="O86" s="252"/>
      <c r="P86" s="253"/>
    </row>
    <row r="87" spans="1:16" ht="20.25" customHeight="1">
      <c r="A87" s="258" t="s">
        <v>962</v>
      </c>
      <c r="B87" s="259"/>
      <c r="C87" s="259"/>
      <c r="D87" s="259"/>
      <c r="E87" s="259"/>
      <c r="F87" s="262">
        <f>AVERAGE(N64:N84)</f>
        <v>0</v>
      </c>
      <c r="G87" s="225" t="s">
        <v>996</v>
      </c>
      <c r="H87" s="225"/>
      <c r="I87" s="231" t="str">
        <f>IF(F93=0,MATCH_Beschaffungsmarkt!N4,IF(F93&gt;0,MATCH_Beschaffungsmarkt!N3,MATCH_Beschaffungsmarkt!N2))</f>
        <v xml:space="preserve">Das Bewertungsergebnis deutet darauf hin, dass die von Ihnen gestellten Anforderung zur Verfolgung der ökologischen Nachhaltigkeit bei Reinigungsdiensten der Leistungsfähigkeit des Beschaffungsmarketes entsprechen. Demnach könnte es empfehlenswert sein, gemeinsam mit den potentiellen Lieferanten Verbesserungspotentiale zu ökologisch nachhaltigen Reinigungsdiensten zu identifizieren, um die Verfolgung des Nachhaltigkeitsgedankens langfristig zu verbessern. </v>
      </c>
      <c r="J87" s="231"/>
      <c r="K87" s="231"/>
      <c r="L87" s="231"/>
      <c r="M87" s="231"/>
      <c r="N87" s="231"/>
      <c r="O87" s="231"/>
      <c r="P87" s="232"/>
    </row>
    <row r="88" spans="1:16" ht="20.25" customHeight="1">
      <c r="A88" s="258"/>
      <c r="B88" s="259"/>
      <c r="C88" s="259"/>
      <c r="D88" s="259"/>
      <c r="E88" s="259"/>
      <c r="F88" s="262"/>
      <c r="G88" s="225"/>
      <c r="H88" s="225"/>
      <c r="I88" s="231"/>
      <c r="J88" s="231"/>
      <c r="K88" s="231"/>
      <c r="L88" s="231"/>
      <c r="M88" s="231"/>
      <c r="N88" s="231"/>
      <c r="O88" s="231"/>
      <c r="P88" s="232"/>
    </row>
    <row r="89" spans="1:16" ht="20.25" customHeight="1">
      <c r="A89" s="258" t="s">
        <v>964</v>
      </c>
      <c r="B89" s="259"/>
      <c r="C89" s="259"/>
      <c r="D89" s="259"/>
      <c r="E89" s="259"/>
      <c r="F89" s="262">
        <f>AVERAGE(O64:O84)</f>
        <v>0</v>
      </c>
      <c r="G89" s="225"/>
      <c r="H89" s="225"/>
      <c r="I89" s="231"/>
      <c r="J89" s="231"/>
      <c r="K89" s="231"/>
      <c r="L89" s="231"/>
      <c r="M89" s="231"/>
      <c r="N89" s="231"/>
      <c r="O89" s="231"/>
      <c r="P89" s="232"/>
    </row>
    <row r="90" spans="1:16" ht="20.25" customHeight="1">
      <c r="A90" s="258"/>
      <c r="B90" s="259"/>
      <c r="C90" s="259"/>
      <c r="D90" s="259"/>
      <c r="E90" s="259"/>
      <c r="F90" s="262"/>
      <c r="G90" s="225"/>
      <c r="H90" s="225"/>
      <c r="I90" s="231"/>
      <c r="J90" s="231"/>
      <c r="K90" s="231"/>
      <c r="L90" s="231"/>
      <c r="M90" s="231"/>
      <c r="N90" s="231"/>
      <c r="O90" s="231"/>
      <c r="P90" s="232"/>
    </row>
    <row r="91" spans="1:16" ht="20.25" customHeight="1">
      <c r="A91" s="258" t="s">
        <v>963</v>
      </c>
      <c r="B91" s="259"/>
      <c r="C91" s="259"/>
      <c r="D91" s="259"/>
      <c r="E91" s="259"/>
      <c r="F91" s="262">
        <f>AVERAGE(P64:P84)</f>
        <v>0</v>
      </c>
      <c r="G91" s="225"/>
      <c r="H91" s="225"/>
      <c r="I91" s="231"/>
      <c r="J91" s="231"/>
      <c r="K91" s="231"/>
      <c r="L91" s="231"/>
      <c r="M91" s="231"/>
      <c r="N91" s="231"/>
      <c r="O91" s="231"/>
      <c r="P91" s="232"/>
    </row>
    <row r="92" spans="1:16" ht="20.25" customHeight="1">
      <c r="A92" s="258"/>
      <c r="B92" s="259"/>
      <c r="C92" s="259"/>
      <c r="D92" s="259"/>
      <c r="E92" s="259"/>
      <c r="F92" s="262"/>
      <c r="G92" s="225" t="s">
        <v>997</v>
      </c>
      <c r="H92" s="225"/>
      <c r="I92" s="227" t="str">
        <f>IF(F95=0,MATCH_Beschaffungsmarkt!N8,IF(F95&gt;0,MATCH_Beschaffungsmarkt!N7,MATCH_Beschaffungsmarkt!N6))</f>
        <v xml:space="preserve">Das Bewertungsergebnis deutet darauf hin, dass die von Ihnen gestellten Anforderung zur Verfolgung der sozialen Nachhaltigkeit bei Reinigungsdiensten der Leistungsfähigkeit des Beschaffungsmarketes entsprechen. Demnach könnte es empfehlenswert sein, gemeinsam mit den potentiellen Lieferanten Verbesserungspotentiale zu sozial nachhaltigen Reinigungsdiensten zu identifizieren, um die Verfolgung des Nachhaltigkeitsgedankens langfristig zu verbessern. </v>
      </c>
      <c r="J92" s="227"/>
      <c r="K92" s="227"/>
      <c r="L92" s="227"/>
      <c r="M92" s="227"/>
      <c r="N92" s="227"/>
      <c r="O92" s="227"/>
      <c r="P92" s="228"/>
    </row>
    <row r="93" spans="1:16" ht="20.25" customHeight="1">
      <c r="A93" s="258" t="s">
        <v>994</v>
      </c>
      <c r="B93" s="259"/>
      <c r="C93" s="259"/>
      <c r="D93" s="259"/>
      <c r="E93" s="259"/>
      <c r="F93" s="262">
        <f>F91-F87</f>
        <v>0</v>
      </c>
      <c r="G93" s="225"/>
      <c r="H93" s="225"/>
      <c r="I93" s="227"/>
      <c r="J93" s="227"/>
      <c r="K93" s="227"/>
      <c r="L93" s="227"/>
      <c r="M93" s="227"/>
      <c r="N93" s="227"/>
      <c r="O93" s="227"/>
      <c r="P93" s="228"/>
    </row>
    <row r="94" spans="1:16" ht="20.25" customHeight="1">
      <c r="A94" s="258"/>
      <c r="B94" s="259"/>
      <c r="C94" s="259"/>
      <c r="D94" s="259"/>
      <c r="E94" s="259"/>
      <c r="F94" s="262"/>
      <c r="G94" s="225"/>
      <c r="H94" s="225"/>
      <c r="I94" s="227"/>
      <c r="J94" s="227"/>
      <c r="K94" s="227"/>
      <c r="L94" s="227"/>
      <c r="M94" s="227"/>
      <c r="N94" s="227"/>
      <c r="O94" s="227"/>
      <c r="P94" s="228"/>
    </row>
    <row r="95" spans="1:16" ht="20.25" customHeight="1">
      <c r="A95" s="258" t="s">
        <v>995</v>
      </c>
      <c r="B95" s="259"/>
      <c r="C95" s="259"/>
      <c r="D95" s="259"/>
      <c r="E95" s="259"/>
      <c r="F95" s="262">
        <f>F91-F89</f>
        <v>0</v>
      </c>
      <c r="G95" s="225"/>
      <c r="H95" s="225"/>
      <c r="I95" s="227"/>
      <c r="J95" s="227"/>
      <c r="K95" s="227"/>
      <c r="L95" s="227"/>
      <c r="M95" s="227"/>
      <c r="N95" s="227"/>
      <c r="O95" s="227"/>
      <c r="P95" s="228"/>
    </row>
    <row r="96" spans="1:16" ht="20.25" customHeight="1" thickBot="1">
      <c r="A96" s="260"/>
      <c r="B96" s="261"/>
      <c r="C96" s="261"/>
      <c r="D96" s="261"/>
      <c r="E96" s="261"/>
      <c r="F96" s="263"/>
      <c r="G96" s="226"/>
      <c r="H96" s="226"/>
      <c r="I96" s="229"/>
      <c r="J96" s="229"/>
      <c r="K96" s="229"/>
      <c r="L96" s="229"/>
      <c r="M96" s="229"/>
      <c r="N96" s="229"/>
      <c r="O96" s="229"/>
      <c r="P96" s="230"/>
    </row>
    <row r="97" spans="1:16">
      <c r="A97" s="127"/>
      <c r="B97" s="127"/>
      <c r="C97" s="127"/>
      <c r="D97" s="128"/>
      <c r="E97" s="128"/>
      <c r="F97" s="128"/>
      <c r="G97" s="129"/>
      <c r="H97" s="129"/>
      <c r="I97" s="130"/>
      <c r="J97" s="130"/>
      <c r="K97" s="130"/>
      <c r="L97" s="130"/>
      <c r="M97" s="130"/>
      <c r="N97" s="130"/>
      <c r="O97" s="130"/>
      <c r="P97" s="130"/>
    </row>
    <row r="98" spans="1:16" ht="25" thickBot="1">
      <c r="A98" s="238" t="s">
        <v>919</v>
      </c>
      <c r="B98" s="238"/>
      <c r="C98" s="238"/>
      <c r="D98" s="238"/>
      <c r="E98" s="238"/>
      <c r="F98" s="238"/>
      <c r="G98" s="238"/>
      <c r="H98" s="238"/>
      <c r="I98" s="238"/>
      <c r="J98" s="238"/>
      <c r="K98" s="238"/>
      <c r="L98" s="238"/>
      <c r="M98" s="238"/>
      <c r="N98" s="238"/>
      <c r="O98" s="238"/>
      <c r="P98" s="238"/>
    </row>
    <row r="99" spans="1:16">
      <c r="A99" s="148" t="s">
        <v>920</v>
      </c>
      <c r="B99" s="222" t="s">
        <v>921</v>
      </c>
      <c r="C99" s="223"/>
      <c r="D99" s="223"/>
      <c r="E99" s="223"/>
      <c r="F99" s="223"/>
      <c r="G99" s="223"/>
      <c r="H99" s="223"/>
      <c r="I99" s="223"/>
      <c r="J99" s="223"/>
      <c r="K99" s="223"/>
      <c r="L99" s="223"/>
      <c r="M99" s="224"/>
      <c r="N99" s="149" t="s">
        <v>993</v>
      </c>
      <c r="O99" s="297" t="s">
        <v>922</v>
      </c>
      <c r="P99" s="298"/>
    </row>
    <row r="100" spans="1:16" ht="100" customHeight="1">
      <c r="A100" s="151" t="str">
        <f>StrategischerEinkäufer_Impl!C20</f>
        <v>Führungsebene</v>
      </c>
      <c r="B100" s="233" t="str">
        <f>IF(StrategischerEinkäufer_Impl!G20="","keine Maßnahmen hinterlegt",StrategischerEinkäufer_Impl!G20)</f>
        <v>keine Maßnahmen hinterlegt</v>
      </c>
      <c r="C100" s="233"/>
      <c r="D100" s="233"/>
      <c r="E100" s="233"/>
      <c r="F100" s="233"/>
      <c r="G100" s="233"/>
      <c r="H100" s="233"/>
      <c r="I100" s="233"/>
      <c r="J100" s="233"/>
      <c r="K100" s="233"/>
      <c r="L100" s="233"/>
      <c r="M100" s="233"/>
      <c r="N100" s="126" t="str">
        <f>StrategischerEinkäufer_Impl!H20</f>
        <v>0-Völlig unwichtig</v>
      </c>
      <c r="O100" s="124" t="str">
        <f>IF(StrategischerEinkäufer_Impl!N20="","Datum fehlt",StrategischerEinkäufer_Impl!N20)</f>
        <v>Datum fehlt</v>
      </c>
      <c r="P100" s="125" t="str">
        <f>IF(StrategischerEinkäufer_Impl!O20="","Datum fehlt",StrategischerEinkäufer_Impl!O20)</f>
        <v>Datum fehlt</v>
      </c>
    </row>
    <row r="101" spans="1:16" ht="100" customHeight="1">
      <c r="A101" s="151" t="str">
        <f>StrategischerEinkäufer_Impl!C21</f>
        <v>Strategisches Management</v>
      </c>
      <c r="B101" s="233" t="str">
        <f>IF(StrategischerEinkäufer_Impl!G21="","keine Maßnahmen hinterlegt",StrategischerEinkäufer_Impl!G21)</f>
        <v>keine Maßnahmen hinterlegt</v>
      </c>
      <c r="C101" s="233"/>
      <c r="D101" s="233"/>
      <c r="E101" s="233"/>
      <c r="F101" s="233"/>
      <c r="G101" s="233"/>
      <c r="H101" s="233"/>
      <c r="I101" s="233"/>
      <c r="J101" s="233"/>
      <c r="K101" s="233"/>
      <c r="L101" s="233"/>
      <c r="M101" s="233"/>
      <c r="N101" s="126" t="str">
        <f>StrategischerEinkäufer_Impl!H21</f>
        <v>0-Völlig unwichtig</v>
      </c>
      <c r="O101" s="124" t="str">
        <f>IF(StrategischerEinkäufer_Impl!N21="","Datum fehlt",StrategischerEinkäufer_Impl!N21)</f>
        <v>Datum fehlt</v>
      </c>
      <c r="P101" s="125" t="str">
        <f>IF(StrategischerEinkäufer_Impl!O21="","Datum fehlt",StrategischerEinkäufer_Impl!O21)</f>
        <v>Datum fehlt</v>
      </c>
    </row>
    <row r="102" spans="1:16" ht="100" customHeight="1">
      <c r="A102" s="151" t="str">
        <f>StrategischerEinkäufer_Impl!C22</f>
        <v>Kommunikation</v>
      </c>
      <c r="B102" s="233" t="str">
        <f>IF(StrategischerEinkäufer_Impl!G22="","keine Maßnahmen hinterlegt",StrategischerEinkäufer_Impl!G22)</f>
        <v>keine Maßnahmen hinterlegt</v>
      </c>
      <c r="C102" s="233"/>
      <c r="D102" s="233"/>
      <c r="E102" s="233"/>
      <c r="F102" s="233"/>
      <c r="G102" s="233"/>
      <c r="H102" s="233"/>
      <c r="I102" s="233"/>
      <c r="J102" s="233"/>
      <c r="K102" s="233"/>
      <c r="L102" s="233"/>
      <c r="M102" s="233"/>
      <c r="N102" s="126" t="str">
        <f>StrategischerEinkäufer_Impl!H22</f>
        <v>0-Völlig unwichtig</v>
      </c>
      <c r="O102" s="124" t="str">
        <f>IF(StrategischerEinkäufer_Impl!N22="","Datum fehlt",StrategischerEinkäufer_Impl!N22)</f>
        <v>Datum fehlt</v>
      </c>
      <c r="P102" s="125" t="str">
        <f>IF(StrategischerEinkäufer_Impl!O22="","Datum fehlt",StrategischerEinkäufer_Impl!O22)</f>
        <v>Datum fehlt</v>
      </c>
    </row>
    <row r="103" spans="1:16" ht="100" customHeight="1">
      <c r="A103" s="151" t="str">
        <f>StrategischerEinkäufer_Impl!C23</f>
        <v>Unternehmenskultur</v>
      </c>
      <c r="B103" s="233" t="str">
        <f>IF(StrategischerEinkäufer_Impl!G23="","keine Maßnahmen hinterlegt",StrategischerEinkäufer_Impl!G23)</f>
        <v>keine Maßnahmen hinterlegt</v>
      </c>
      <c r="C103" s="233"/>
      <c r="D103" s="233"/>
      <c r="E103" s="233"/>
      <c r="F103" s="233"/>
      <c r="G103" s="233"/>
      <c r="H103" s="233"/>
      <c r="I103" s="233"/>
      <c r="J103" s="233"/>
      <c r="K103" s="233"/>
      <c r="L103" s="233"/>
      <c r="M103" s="233"/>
      <c r="N103" s="126" t="str">
        <f>StrategischerEinkäufer_Impl!H23</f>
        <v>0-Völlig unwichtig</v>
      </c>
      <c r="O103" s="124" t="str">
        <f>IF(StrategischerEinkäufer_Impl!N23="","Datum fehlt",StrategischerEinkäufer_Impl!N23)</f>
        <v>Datum fehlt</v>
      </c>
      <c r="P103" s="125" t="str">
        <f>IF(StrategischerEinkäufer_Impl!O23="","Datum fehlt",StrategischerEinkäufer_Impl!O23)</f>
        <v>Datum fehlt</v>
      </c>
    </row>
    <row r="104" spans="1:16" ht="100" customHeight="1">
      <c r="A104" s="151" t="str">
        <f>StrategischerEinkäufer_Impl!C24</f>
        <v>IT-Infrastruktur</v>
      </c>
      <c r="B104" s="233" t="str">
        <f>IF(StrategischerEinkäufer_Impl!G24="","keine Maßnahmen hinterlegt",StrategischerEinkäufer_Impl!G24)</f>
        <v>keine Maßnahmen hinterlegt</v>
      </c>
      <c r="C104" s="233"/>
      <c r="D104" s="233"/>
      <c r="E104" s="233"/>
      <c r="F104" s="233"/>
      <c r="G104" s="233"/>
      <c r="H104" s="233"/>
      <c r="I104" s="233"/>
      <c r="J104" s="233"/>
      <c r="K104" s="233"/>
      <c r="L104" s="233"/>
      <c r="M104" s="233"/>
      <c r="N104" s="126" t="str">
        <f>StrategischerEinkäufer_Impl!H24</f>
        <v>0-Völlig unwichtig</v>
      </c>
      <c r="O104" s="124" t="str">
        <f>IF(StrategischerEinkäufer_Impl!N24="","Datum fehlt",StrategischerEinkäufer_Impl!N24)</f>
        <v>Datum fehlt</v>
      </c>
      <c r="P104" s="125" t="str">
        <f>IF(StrategischerEinkäufer_Impl!O24="","Datum fehlt",StrategischerEinkäufer_Impl!O24)</f>
        <v>Datum fehlt</v>
      </c>
    </row>
    <row r="105" spans="1:16" ht="100" customHeight="1">
      <c r="A105" s="151" t="str">
        <f>StrategischerEinkäufer_Impl!C25</f>
        <v>Anreize und Bedürfnisse</v>
      </c>
      <c r="B105" s="233" t="str">
        <f>IF(StrategischerEinkäufer_Impl!G25="","keine Maßnahmen hinterlegt",StrategischerEinkäufer_Impl!G25)</f>
        <v>keine Maßnahmen hinterlegt</v>
      </c>
      <c r="C105" s="233"/>
      <c r="D105" s="233"/>
      <c r="E105" s="233"/>
      <c r="F105" s="233"/>
      <c r="G105" s="233"/>
      <c r="H105" s="233"/>
      <c r="I105" s="233"/>
      <c r="J105" s="233"/>
      <c r="K105" s="233"/>
      <c r="L105" s="233"/>
      <c r="M105" s="233"/>
      <c r="N105" s="126" t="str">
        <f>StrategischerEinkäufer_Impl!H25</f>
        <v>0-Völlig unwichtig</v>
      </c>
      <c r="O105" s="124" t="str">
        <f>IF(StrategischerEinkäufer_Impl!N25="","Datum fehlt",StrategischerEinkäufer_Impl!N25)</f>
        <v>Datum fehlt</v>
      </c>
      <c r="P105" s="125" t="str">
        <f>IF(StrategischerEinkäufer_Impl!O25="","Datum fehlt",StrategischerEinkäufer_Impl!O25)</f>
        <v>Datum fehlt</v>
      </c>
    </row>
    <row r="106" spans="1:16" ht="100" customHeight="1" thickBot="1">
      <c r="A106" s="152" t="s">
        <v>923</v>
      </c>
      <c r="B106" s="248" t="str">
        <f>IF(MAX(P100:P105)=0,"Datum nicht eingetragen",MAX(P100:P105))</f>
        <v>Datum nicht eingetragen</v>
      </c>
      <c r="C106" s="249"/>
      <c r="D106" s="249"/>
      <c r="E106" s="249"/>
      <c r="F106" s="249"/>
      <c r="G106" s="249"/>
      <c r="H106" s="249"/>
      <c r="I106" s="249"/>
      <c r="J106" s="249"/>
      <c r="K106" s="249"/>
      <c r="L106" s="249"/>
      <c r="M106" s="249"/>
      <c r="N106" s="249"/>
      <c r="O106" s="249"/>
      <c r="P106" s="250"/>
    </row>
    <row r="107" spans="1:16">
      <c r="A107" s="64"/>
      <c r="B107" s="64"/>
      <c r="C107" s="64"/>
      <c r="D107" s="64"/>
      <c r="E107" s="64"/>
      <c r="F107" s="64"/>
      <c r="G107" s="64"/>
      <c r="H107" s="64"/>
      <c r="I107" s="64"/>
      <c r="J107" s="64"/>
      <c r="K107" s="64"/>
      <c r="L107" s="64"/>
      <c r="M107" s="64"/>
      <c r="N107" s="64"/>
      <c r="O107" s="64"/>
      <c r="P107" s="64"/>
    </row>
    <row r="108" spans="1:16">
      <c r="A108" s="64"/>
      <c r="B108" s="64"/>
      <c r="C108" s="64"/>
      <c r="D108" s="64"/>
      <c r="E108" s="64"/>
      <c r="F108" s="64"/>
      <c r="G108" s="64"/>
      <c r="H108" s="64"/>
      <c r="I108" s="64"/>
      <c r="J108" s="64"/>
      <c r="K108" s="64"/>
      <c r="L108" s="64"/>
      <c r="M108" s="64"/>
      <c r="N108" s="64"/>
      <c r="O108" s="64"/>
      <c r="P108" s="64"/>
    </row>
    <row r="109" spans="1:16" ht="24">
      <c r="A109" s="216" t="s">
        <v>966</v>
      </c>
      <c r="B109" s="216"/>
      <c r="C109" s="216"/>
      <c r="D109" s="216"/>
      <c r="E109" s="216"/>
      <c r="F109" s="216"/>
      <c r="G109" s="216"/>
      <c r="H109" s="216"/>
      <c r="I109" s="216"/>
      <c r="J109" s="216"/>
      <c r="K109" s="216"/>
      <c r="L109" s="216"/>
      <c r="M109" s="216"/>
      <c r="N109" s="216"/>
      <c r="O109" s="216"/>
      <c r="P109" s="216"/>
    </row>
    <row r="110" spans="1:16" ht="74.25" customHeight="1">
      <c r="A110" s="239" t="s">
        <v>29</v>
      </c>
      <c r="B110" s="239"/>
      <c r="C110" s="240" t="s">
        <v>27</v>
      </c>
      <c r="D110" s="240"/>
      <c r="E110" s="240"/>
      <c r="F110" s="241" t="s">
        <v>1011</v>
      </c>
      <c r="G110" s="241"/>
      <c r="H110" s="241"/>
      <c r="I110" s="241"/>
      <c r="J110" s="241"/>
      <c r="K110" s="150" t="s">
        <v>969</v>
      </c>
      <c r="L110" s="242" t="s">
        <v>48</v>
      </c>
      <c r="M110" s="243"/>
      <c r="N110" s="150" t="s">
        <v>30</v>
      </c>
      <c r="O110" s="150" t="s">
        <v>31</v>
      </c>
      <c r="P110" s="150" t="s">
        <v>50</v>
      </c>
    </row>
    <row r="111" spans="1:16" ht="134.25" customHeight="1">
      <c r="A111" s="234" t="str">
        <f>StrategischerEinkäufer_Ökolog!C20</f>
        <v>Analyse ökologischer Anforderungen an Reinigungsleistungen</v>
      </c>
      <c r="B111" s="234"/>
      <c r="C111" s="234" t="str">
        <f>StrategischerEinkäufer_Ökolog!D20</f>
        <v>In wie fern ist Ihnen ein ökologisch nachhaltig agierender Auftragnehmer (inkl. Unterauftragnehmern entlang der Lieferkette) wichtig?</v>
      </c>
      <c r="D111" s="234"/>
      <c r="E111" s="234"/>
      <c r="F111" s="235" t="str">
        <f>IF(StrategischerEinkäufer_Ökolog!G20="","keine Antwort hinterlegt",StrategischerEinkäufer_Ökolog!G20)</f>
        <v>keine Antwort hinterlegt</v>
      </c>
      <c r="G111" s="235"/>
      <c r="H111" s="235"/>
      <c r="I111" s="235"/>
      <c r="J111" s="235"/>
      <c r="K111" s="120" t="str">
        <f>StrategischerEinkäufer_Ökolog!H20</f>
        <v>0-Völlig unwichtig</v>
      </c>
      <c r="L111" s="236" t="str">
        <f>IF(StrategischerEinkäufer_Ökolog!K20="","keine weiterführenden Informationen",StrategischerEinkäufer_Ökolog!K20)</f>
        <v>keine weiterführenden Informationen</v>
      </c>
      <c r="M111" s="237"/>
      <c r="N111" s="120" t="str">
        <f>IF(StrategischerEinkäufer_Ökolog!L20="","keine Person angegeben",StrategischerEinkäufer_Ökolog!L20)</f>
        <v>keine Person angegeben</v>
      </c>
      <c r="O111" s="121" t="str">
        <f>IF(StrategischerEinkäufer_Ökolog!M20="","Datum fehlt",StrategischerEinkäufer_Ökolog!M20)</f>
        <v>Datum fehlt</v>
      </c>
      <c r="P111" s="119" t="str">
        <f>StrategischerEinkäufer_Ökolog!N20</f>
        <v>keine Antwort</v>
      </c>
    </row>
    <row r="112" spans="1:16" ht="134.25" customHeight="1">
      <c r="A112" s="234" t="str">
        <f>StrategischerEinkäufer_Ökolog!C21</f>
        <v>Analyse ökologischer Anforderungen an Reinigungsleistungen</v>
      </c>
      <c r="B112" s="234"/>
      <c r="C112" s="234" t="str">
        <f>StrategischerEinkäufer_Ökolog!D21</f>
        <v>In wie fern sind Ihnen umweltfreundliche Inhaltsstoffe/Rohstoffe in den verwendeten Reinigungsmitteln wichtig (im Sinne einer umweltverträglichen Zusammensetzung der Reinigungsmittel)?</v>
      </c>
      <c r="D112" s="234"/>
      <c r="E112" s="234"/>
      <c r="F112" s="235" t="str">
        <f>IF(StrategischerEinkäufer_Ökolog!G21="","keine Antwort hinterlegt",StrategischerEinkäufer_Ökolog!G21)</f>
        <v>keine Antwort hinterlegt</v>
      </c>
      <c r="G112" s="235"/>
      <c r="H112" s="235"/>
      <c r="I112" s="235"/>
      <c r="J112" s="235"/>
      <c r="K112" s="120" t="str">
        <f>StrategischerEinkäufer_Ökolog!H21</f>
        <v>0-Völlig unwichtig</v>
      </c>
      <c r="L112" s="236" t="str">
        <f>IF(StrategischerEinkäufer_Ökolog!K21="","keine weiterführenden Informationen",StrategischerEinkäufer_Ökolog!K21)</f>
        <v>keine weiterführenden Informationen</v>
      </c>
      <c r="M112" s="237"/>
      <c r="N112" s="120" t="str">
        <f>IF(StrategischerEinkäufer_Ökolog!L21="","keine Person angegeben",StrategischerEinkäufer_Ökolog!L21)</f>
        <v>keine Person angegeben</v>
      </c>
      <c r="O112" s="121" t="str">
        <f>IF(StrategischerEinkäufer_Ökolog!M21="","Datum fehlt",StrategischerEinkäufer_Ökolog!M21)</f>
        <v>Datum fehlt</v>
      </c>
      <c r="P112" s="119" t="str">
        <f>StrategischerEinkäufer_Ökolog!N21</f>
        <v>keine Antwort</v>
      </c>
    </row>
    <row r="113" spans="1:16" ht="134.25" customHeight="1">
      <c r="A113" s="234" t="str">
        <f>StrategischerEinkäufer_Ökolog!C22</f>
        <v>Analyse ökologischer Anforderungen an Reinigungsleistungen</v>
      </c>
      <c r="B113" s="234"/>
      <c r="C113" s="234" t="str">
        <f>StrategischerEinkäufer_Ökolog!D22</f>
        <v>In wie fern ist Ihnen eine umweltfreundliche Herstellung der Reinigungsmittel wichtig?</v>
      </c>
      <c r="D113" s="234"/>
      <c r="E113" s="234"/>
      <c r="F113" s="235" t="str">
        <f>IF(StrategischerEinkäufer_Ökolog!G22="","keine Antwort hinterlegt",StrategischerEinkäufer_Ökolog!G22)</f>
        <v>keine Antwort hinterlegt</v>
      </c>
      <c r="G113" s="235"/>
      <c r="H113" s="235"/>
      <c r="I113" s="235"/>
      <c r="J113" s="235"/>
      <c r="K113" s="120" t="str">
        <f>StrategischerEinkäufer_Ökolog!H22</f>
        <v>0-Völlig unwichtig</v>
      </c>
      <c r="L113" s="236" t="str">
        <f>IF(StrategischerEinkäufer_Ökolog!K22="","keine weiterführenden Informationen",StrategischerEinkäufer_Ökolog!K22)</f>
        <v>keine weiterführenden Informationen</v>
      </c>
      <c r="M113" s="237"/>
      <c r="N113" s="120" t="str">
        <f>IF(StrategischerEinkäufer_Ökolog!L22="","keine Person angegeben",StrategischerEinkäufer_Ökolog!L22)</f>
        <v>keine Person angegeben</v>
      </c>
      <c r="O113" s="121" t="str">
        <f>IF(StrategischerEinkäufer_Ökolog!M22="","Datum fehlt",StrategischerEinkäufer_Ökolog!M22)</f>
        <v>Datum fehlt</v>
      </c>
      <c r="P113" s="119" t="str">
        <f>StrategischerEinkäufer_Ökolog!N22</f>
        <v>keine Antwort</v>
      </c>
    </row>
    <row r="114" spans="1:16" ht="134.25" customHeight="1">
      <c r="A114" s="234" t="str">
        <f>StrategischerEinkäufer_Ökolog!C23</f>
        <v>Analyse ökologischer Anforderungen an Reinigungsleistungen</v>
      </c>
      <c r="B114" s="234"/>
      <c r="C114" s="234" t="str">
        <f>StrategischerEinkäufer_Ökolog!D23</f>
        <v>In wie fern sind Ihnen umweltfreundliche Transporte (entlang der Lieferketten) wichtig?</v>
      </c>
      <c r="D114" s="234"/>
      <c r="E114" s="234"/>
      <c r="F114" s="235" t="str">
        <f>IF(StrategischerEinkäufer_Ökolog!G23="","keine Antwort hinterlegt",StrategischerEinkäufer_Ökolog!G23)</f>
        <v>keine Antwort hinterlegt</v>
      </c>
      <c r="G114" s="235"/>
      <c r="H114" s="235"/>
      <c r="I114" s="235"/>
      <c r="J114" s="235"/>
      <c r="K114" s="120" t="str">
        <f>StrategischerEinkäufer_Ökolog!H23</f>
        <v>0-Völlig unwichtig</v>
      </c>
      <c r="L114" s="236" t="str">
        <f>IF(StrategischerEinkäufer_Ökolog!K23="","keine weiterführenden Informationen",StrategischerEinkäufer_Ökolog!K23)</f>
        <v>keine weiterführenden Informationen</v>
      </c>
      <c r="M114" s="237"/>
      <c r="N114" s="120" t="str">
        <f>IF(StrategischerEinkäufer_Ökolog!L23="","keine Person angegeben",StrategischerEinkäufer_Ökolog!L23)</f>
        <v>keine Person angegeben</v>
      </c>
      <c r="O114" s="121" t="str">
        <f>IF(StrategischerEinkäufer_Ökolog!M23="","Datum fehlt",StrategischerEinkäufer_Ökolog!M23)</f>
        <v>Datum fehlt</v>
      </c>
      <c r="P114" s="119" t="str">
        <f>StrategischerEinkäufer_Ökolog!N23</f>
        <v>keine Antwort</v>
      </c>
    </row>
    <row r="115" spans="1:16" ht="134.25" customHeight="1">
      <c r="A115" s="234" t="str">
        <f>StrategischerEinkäufer_Ökolog!C24</f>
        <v>Analyse ökologischer Anforderungen an Reinigungsleistungen</v>
      </c>
      <c r="B115" s="234"/>
      <c r="C115" s="234" t="str">
        <f>StrategischerEinkäufer_Ökolog!D24</f>
        <v>In wie fern ist Ihnen eine umweltfreundliche Verpackung der Reinigungsmittel wichtig?</v>
      </c>
      <c r="D115" s="234"/>
      <c r="E115" s="234"/>
      <c r="F115" s="235" t="str">
        <f>IF(StrategischerEinkäufer_Ökolog!G24="","keine Antwort hinterlegt",StrategischerEinkäufer_Ökolog!G24)</f>
        <v>keine Antwort hinterlegt</v>
      </c>
      <c r="G115" s="235"/>
      <c r="H115" s="235"/>
      <c r="I115" s="235"/>
      <c r="J115" s="235"/>
      <c r="K115" s="120" t="str">
        <f>StrategischerEinkäufer_Ökolog!H24</f>
        <v>0-Völlig unwichtig</v>
      </c>
      <c r="L115" s="236" t="str">
        <f>IF(StrategischerEinkäufer_Ökolog!K24="","keine weiterführenden Informationen",StrategischerEinkäufer_Ökolog!K24)</f>
        <v>keine weiterführenden Informationen</v>
      </c>
      <c r="M115" s="237"/>
      <c r="N115" s="120" t="str">
        <f>IF(StrategischerEinkäufer_Ökolog!L24="","keine Person angegeben",StrategischerEinkäufer_Ökolog!L24)</f>
        <v>keine Person angegeben</v>
      </c>
      <c r="O115" s="121" t="str">
        <f>IF(StrategischerEinkäufer_Ökolog!M24="","Datum fehlt",StrategischerEinkäufer_Ökolog!M24)</f>
        <v>Datum fehlt</v>
      </c>
      <c r="P115" s="119" t="str">
        <f>StrategischerEinkäufer_Ökolog!N24</f>
        <v>keine Antwort</v>
      </c>
    </row>
    <row r="116" spans="1:16" ht="134.25" customHeight="1">
      <c r="A116" s="234" t="str">
        <f>StrategischerEinkäufer_Ökolog!C25</f>
        <v>Analyse ökologischer Anforderungen an Reinigungsleistungen</v>
      </c>
      <c r="B116" s="234"/>
      <c r="C116" s="234" t="str">
        <f>StrategischerEinkäufer_Ökolog!D25</f>
        <v>In wie fern ist Ihnen eine umweltfreundliche Anwendung (inkl. einer geringst möglichen Dosierung) der Reinigungsmittel bei der Reinigung wichtig?</v>
      </c>
      <c r="D116" s="234"/>
      <c r="E116" s="234"/>
      <c r="F116" s="235" t="str">
        <f>IF(StrategischerEinkäufer_Ökolog!G25="","keine Antwort hinterlegt",StrategischerEinkäufer_Ökolog!G25)</f>
        <v>keine Antwort hinterlegt</v>
      </c>
      <c r="G116" s="235"/>
      <c r="H116" s="235"/>
      <c r="I116" s="235"/>
      <c r="J116" s="235"/>
      <c r="K116" s="120" t="str">
        <f>StrategischerEinkäufer_Ökolog!H25</f>
        <v>0-Völlig unwichtig</v>
      </c>
      <c r="L116" s="236" t="str">
        <f>IF(StrategischerEinkäufer_Ökolog!K25="","keine weiterführenden Informationen",StrategischerEinkäufer_Ökolog!K25)</f>
        <v>keine weiterführenden Informationen</v>
      </c>
      <c r="M116" s="237"/>
      <c r="N116" s="120" t="str">
        <f>IF(StrategischerEinkäufer_Ökolog!L25="","keine Person angegeben",StrategischerEinkäufer_Ökolog!L25)</f>
        <v>keine Person angegeben</v>
      </c>
      <c r="O116" s="121" t="str">
        <f>IF(StrategischerEinkäufer_Ökolog!M25="","Datum fehlt",StrategischerEinkäufer_Ökolog!M25)</f>
        <v>Datum fehlt</v>
      </c>
      <c r="P116" s="119" t="str">
        <f>StrategischerEinkäufer_Ökolog!N25</f>
        <v>keine Antwort</v>
      </c>
    </row>
    <row r="117" spans="1:16" ht="134.25" customHeight="1">
      <c r="A117" s="234" t="str">
        <f>StrategischerEinkäufer_Ökolog!C26</f>
        <v>Analyse ökologischer Anforderungen an Reinigungsleistungen</v>
      </c>
      <c r="B117" s="234"/>
      <c r="C117" s="234" t="str">
        <f>StrategischerEinkäufer_Ökolog!D26</f>
        <v>In wie fern ist Ihnen eine umweltfreundliche Abbaubarkeit der verwendeten Reinigungsmitteln auf den gereinigten Flächen wichtig?</v>
      </c>
      <c r="D117" s="234"/>
      <c r="E117" s="234"/>
      <c r="F117" s="235" t="str">
        <f>IF(StrategischerEinkäufer_Ökolog!G26="","keine Antwort hinterlegt",StrategischerEinkäufer_Ökolog!G26)</f>
        <v>keine Antwort hinterlegt</v>
      </c>
      <c r="G117" s="235"/>
      <c r="H117" s="235"/>
      <c r="I117" s="235"/>
      <c r="J117" s="235"/>
      <c r="K117" s="120" t="str">
        <f>StrategischerEinkäufer_Ökolog!H26</f>
        <v>0-Völlig unwichtig</v>
      </c>
      <c r="L117" s="236" t="str">
        <f>IF(StrategischerEinkäufer_Ökolog!K26="","keine weiterführenden Informationen",StrategischerEinkäufer_Ökolog!K26)</f>
        <v>keine weiterführenden Informationen</v>
      </c>
      <c r="M117" s="237"/>
      <c r="N117" s="120" t="str">
        <f>IF(StrategischerEinkäufer_Ökolog!L26="","keine Person angegeben",StrategischerEinkäufer_Ökolog!L26)</f>
        <v>keine Person angegeben</v>
      </c>
      <c r="O117" s="121" t="str">
        <f>IF(StrategischerEinkäufer_Ökolog!M26="","Datum fehlt",StrategischerEinkäufer_Ökolog!M26)</f>
        <v>Datum fehlt</v>
      </c>
      <c r="P117" s="119" t="str">
        <f>StrategischerEinkäufer_Ökolog!N26</f>
        <v>keine Antwort</v>
      </c>
    </row>
    <row r="118" spans="1:16" ht="134.25" customHeight="1">
      <c r="A118" s="234" t="str">
        <f>StrategischerEinkäufer_Ökolog!C27</f>
        <v>Analyse ökologischer Anforderungen an Reinigungsleistungen</v>
      </c>
      <c r="B118" s="234"/>
      <c r="C118" s="234" t="str">
        <f>StrategischerEinkäufer_Ökolog!D27</f>
        <v>In wie fern ist Ihnen eine umweltfreundliche Entsorgung von Reinigungsrückständen wichtig?</v>
      </c>
      <c r="D118" s="234"/>
      <c r="E118" s="234"/>
      <c r="F118" s="235" t="str">
        <f>IF(StrategischerEinkäufer_Ökolog!G27="","keine Antwort hinterlegt",StrategischerEinkäufer_Ökolog!G27)</f>
        <v>keine Antwort hinterlegt</v>
      </c>
      <c r="G118" s="235"/>
      <c r="H118" s="235"/>
      <c r="I118" s="235"/>
      <c r="J118" s="235"/>
      <c r="K118" s="120" t="str">
        <f>StrategischerEinkäufer_Ökolog!H27</f>
        <v>0-Völlig unwichtig</v>
      </c>
      <c r="L118" s="236" t="str">
        <f>IF(StrategischerEinkäufer_Ökolog!K27="","keine weiterführenden Informationen",StrategischerEinkäufer_Ökolog!K27)</f>
        <v>keine weiterführenden Informationen</v>
      </c>
      <c r="M118" s="237"/>
      <c r="N118" s="120" t="str">
        <f>IF(StrategischerEinkäufer_Ökolog!L27="","keine Person angegeben",StrategischerEinkäufer_Ökolog!L27)</f>
        <v>keine Person angegeben</v>
      </c>
      <c r="O118" s="121" t="str">
        <f>IF(StrategischerEinkäufer_Ökolog!M27="","Datum fehlt",StrategischerEinkäufer_Ökolog!M27)</f>
        <v>Datum fehlt</v>
      </c>
      <c r="P118" s="119" t="str">
        <f>StrategischerEinkäufer_Ökolog!N27</f>
        <v>keine Antwort</v>
      </c>
    </row>
    <row r="119" spans="1:16" ht="134.25" customHeight="1">
      <c r="A119" s="234" t="str">
        <f>StrategischerEinkäufer_Ökolog!C28</f>
        <v>Analyse ökologischer Anforderungen an Reinigungsleistungen</v>
      </c>
      <c r="B119" s="234"/>
      <c r="C119" s="234" t="str">
        <f>StrategischerEinkäufer_Ökolog!D28</f>
        <v>In wie fern sind Ihnen Messbarkeit und Nachvollziehbarkeit umweltfreundlicher Anforderungen an Reinigungsmittel und Reinigungsleistung wichtig?</v>
      </c>
      <c r="D119" s="234"/>
      <c r="E119" s="234"/>
      <c r="F119" s="235" t="str">
        <f>IF(StrategischerEinkäufer_Ökolog!G28="","keine Antwort hinterlegt",StrategischerEinkäufer_Ökolog!G28)</f>
        <v>keine Antwort hinterlegt</v>
      </c>
      <c r="G119" s="235"/>
      <c r="H119" s="235"/>
      <c r="I119" s="235"/>
      <c r="J119" s="235"/>
      <c r="K119" s="120" t="str">
        <f>StrategischerEinkäufer_Ökolog!H28</f>
        <v>0-Völlig unwichtig</v>
      </c>
      <c r="L119" s="236" t="str">
        <f>IF(StrategischerEinkäufer_Ökolog!K28="","keine weiterführenden Informationen",StrategischerEinkäufer_Ökolog!K28)</f>
        <v>keine weiterführenden Informationen</v>
      </c>
      <c r="M119" s="237"/>
      <c r="N119" s="120" t="str">
        <f>IF(StrategischerEinkäufer_Ökolog!L28="","keine Person angegeben",StrategischerEinkäufer_Ökolog!L28)</f>
        <v>keine Person angegeben</v>
      </c>
      <c r="O119" s="121" t="str">
        <f>IF(StrategischerEinkäufer_Ökolog!M28="","Datum fehlt",StrategischerEinkäufer_Ökolog!M28)</f>
        <v>Datum fehlt</v>
      </c>
      <c r="P119" s="119" t="str">
        <f>StrategischerEinkäufer_Ökolog!N28</f>
        <v>keine Antwort</v>
      </c>
    </row>
    <row r="120" spans="1:16" ht="134.25" customHeight="1">
      <c r="A120" s="234" t="str">
        <f>StrategischerEinkäufer_Ökolog!C29</f>
        <v>Analyse ökologischer Anforderungen an Reinigungsleistungen</v>
      </c>
      <c r="B120" s="234"/>
      <c r="C120" s="234" t="str">
        <f>StrategischerEinkäufer_Ökolog!D29</f>
        <v>In wie fern ist Ihnen die Vermeidung eines ökologisch bedingten Reputationsschadens wichtig?</v>
      </c>
      <c r="D120" s="234"/>
      <c r="E120" s="234"/>
      <c r="F120" s="235" t="str">
        <f>IF(StrategischerEinkäufer_Ökolog!G29="","keine Antwort hinterlegt",StrategischerEinkäufer_Ökolog!G29)</f>
        <v>keine Antwort hinterlegt</v>
      </c>
      <c r="G120" s="235"/>
      <c r="H120" s="235"/>
      <c r="I120" s="235"/>
      <c r="J120" s="235"/>
      <c r="K120" s="120" t="str">
        <f>StrategischerEinkäufer_Ökolog!H29</f>
        <v>0-Völlig unwichtig</v>
      </c>
      <c r="L120" s="236" t="str">
        <f>IF(StrategischerEinkäufer_Ökolog!K29="","keine weiterführenden Informationen",StrategischerEinkäufer_Ökolog!K29)</f>
        <v>keine weiterführenden Informationen</v>
      </c>
      <c r="M120" s="237"/>
      <c r="N120" s="120" t="str">
        <f>IF(StrategischerEinkäufer_Ökolog!L29="","keine Person angegeben",StrategischerEinkäufer_Ökolog!L29)</f>
        <v>keine Person angegeben</v>
      </c>
      <c r="O120" s="121" t="str">
        <f>IF(StrategischerEinkäufer_Ökolog!M29="","Datum fehlt",StrategischerEinkäufer_Ökolog!M29)</f>
        <v>Datum fehlt</v>
      </c>
      <c r="P120" s="119" t="str">
        <f>StrategischerEinkäufer_Ökolog!N29</f>
        <v>keine Antwort</v>
      </c>
    </row>
    <row r="121" spans="1:16" ht="24">
      <c r="A121" s="217" t="s">
        <v>967</v>
      </c>
      <c r="B121" s="217"/>
      <c r="C121" s="217"/>
      <c r="D121" s="217"/>
      <c r="E121" s="217"/>
      <c r="F121" s="217"/>
      <c r="G121" s="217"/>
      <c r="H121" s="217"/>
      <c r="I121" s="217"/>
      <c r="J121" s="217"/>
      <c r="K121" s="217"/>
      <c r="L121" s="217"/>
      <c r="M121" s="217"/>
      <c r="N121" s="217"/>
      <c r="O121" s="217"/>
      <c r="P121" s="217"/>
    </row>
    <row r="122" spans="1:16" ht="48">
      <c r="A122" s="239" t="s">
        <v>29</v>
      </c>
      <c r="B122" s="239"/>
      <c r="C122" s="240" t="s">
        <v>27</v>
      </c>
      <c r="D122" s="240"/>
      <c r="E122" s="240"/>
      <c r="F122" s="241" t="s">
        <v>1011</v>
      </c>
      <c r="G122" s="241"/>
      <c r="H122" s="241"/>
      <c r="I122" s="241"/>
      <c r="J122" s="241"/>
      <c r="K122" s="150" t="s">
        <v>969</v>
      </c>
      <c r="L122" s="242" t="s">
        <v>48</v>
      </c>
      <c r="M122" s="243"/>
      <c r="N122" s="150" t="s">
        <v>30</v>
      </c>
      <c r="O122" s="150" t="s">
        <v>31</v>
      </c>
      <c r="P122" s="150" t="s">
        <v>50</v>
      </c>
    </row>
    <row r="123" spans="1:16" ht="134.25" customHeight="1">
      <c r="A123" s="234" t="str">
        <f>StrategischerEinkäufer_Sozial!C20</f>
        <v>Analyse sozialer Anforderungen an Reinigungsleistungen</v>
      </c>
      <c r="B123" s="234"/>
      <c r="C123" s="234" t="str">
        <f>StrategischerEinkäufer_Sozial!D20</f>
        <v>In wie fern ist Ihnen ein sozial achhaltig agierender Auftragnehmer (inkl. Unterauftragnehmern entlang der Lieferkette) wichtig?</v>
      </c>
      <c r="D123" s="234"/>
      <c r="E123" s="234"/>
      <c r="F123" s="235" t="str">
        <f>IF(StrategischerEinkäufer_Sozial!G20="","keine Antwort hinterlegt",StrategischerEinkäufer_Sozial!G20)</f>
        <v>keine Antwort hinterlegt</v>
      </c>
      <c r="G123" s="235"/>
      <c r="H123" s="235"/>
      <c r="I123" s="235"/>
      <c r="J123" s="235"/>
      <c r="K123" s="120" t="str">
        <f>StrategischerEinkäufer_Sozial!H20</f>
        <v>0-Völlig unwichtig</v>
      </c>
      <c r="L123" s="236" t="str">
        <f>IF(StrategischerEinkäufer_Sozial!K20="","keine weiterführenden Informationen",StrategischerEinkäufer_Sozial!K20)</f>
        <v>keine weiterführenden Informationen</v>
      </c>
      <c r="M123" s="237"/>
      <c r="N123" s="120" t="str">
        <f>IF(StrategischerEinkäufer_Sozial!L20="","keine Person angegeben",StrategischerEinkäufer_Sozial!L20)</f>
        <v>keine Person angegeben</v>
      </c>
      <c r="O123" s="121" t="str">
        <f>IF(StrategischerEinkäufer_Sozial!M20="","Datum fehlt",StrategischerEinkäufer_Sozial!M20)</f>
        <v>Datum fehlt</v>
      </c>
      <c r="P123" s="119" t="str">
        <f>StrategischerEinkäufer_Sozial!N20</f>
        <v>keine Antwort</v>
      </c>
    </row>
    <row r="124" spans="1:16" ht="134.25" customHeight="1">
      <c r="A124" s="234" t="str">
        <f>StrategischerEinkäufer_Sozial!C21</f>
        <v>Analyse sozialer Anforderungen an Reinigungsleistungen</v>
      </c>
      <c r="B124" s="234"/>
      <c r="C124" s="234" t="str">
        <f>StrategischerEinkäufer_Sozial!D21</f>
        <v>Inwiefern ist Ihnen die Beachtung der Gesundheit und des Schutzes des Reinigungspersonals (inkl. Unterauftragnehmern entlang der Lieferkette) wichtig?</v>
      </c>
      <c r="D124" s="234"/>
      <c r="E124" s="234"/>
      <c r="F124" s="235" t="str">
        <f>IF(StrategischerEinkäufer_Sozial!G21="","keine Antwort hinterlegt",StrategischerEinkäufer_Sozial!G21)</f>
        <v>keine Antwort hinterlegt</v>
      </c>
      <c r="G124" s="235"/>
      <c r="H124" s="235"/>
      <c r="I124" s="235"/>
      <c r="J124" s="235"/>
      <c r="K124" s="120" t="str">
        <f>StrategischerEinkäufer_Sozial!H21</f>
        <v>0-Völlig unwichtig</v>
      </c>
      <c r="L124" s="236" t="str">
        <f>IF(StrategischerEinkäufer_Sozial!K21="","keine weiterführenden Informationen",StrategischerEinkäufer_Sozial!K21)</f>
        <v>keine weiterführenden Informationen</v>
      </c>
      <c r="M124" s="237"/>
      <c r="N124" s="120" t="str">
        <f>IF(StrategischerEinkäufer_Sozial!L21="","keine Person angegeben",StrategischerEinkäufer_Sozial!L21)</f>
        <v>keine Person angegeben</v>
      </c>
      <c r="O124" s="121" t="str">
        <f>IF(StrategischerEinkäufer_Sozial!M21="","Datum fehlt",StrategischerEinkäufer_Sozial!M21)</f>
        <v>Datum fehlt</v>
      </c>
      <c r="P124" s="119" t="str">
        <f>StrategischerEinkäufer_Sozial!N21</f>
        <v>keine Antwort</v>
      </c>
    </row>
    <row r="125" spans="1:16" ht="134.25" customHeight="1">
      <c r="A125" s="234" t="str">
        <f>StrategischerEinkäufer_Sozial!C22</f>
        <v>Analyse sozialer Anforderungen an Reinigungsleistungen</v>
      </c>
      <c r="B125" s="234"/>
      <c r="C125" s="234" t="str">
        <f>StrategischerEinkäufer_Sozial!D22</f>
        <v>Inwiefern sind Ihnen Weiterbildungsmöglichkeiten zur umweltschonenden und gesundheitsschützenden Reinigung beim eingesetzten Reinigungspersonal wichtig?</v>
      </c>
      <c r="D125" s="234"/>
      <c r="E125" s="234"/>
      <c r="F125" s="235" t="str">
        <f>IF(StrategischerEinkäufer_Sozial!G22="","keine Antwort hinterlegt",StrategischerEinkäufer_Sozial!G22)</f>
        <v>keine Antwort hinterlegt</v>
      </c>
      <c r="G125" s="235"/>
      <c r="H125" s="235"/>
      <c r="I125" s="235"/>
      <c r="J125" s="235"/>
      <c r="K125" s="120" t="str">
        <f>StrategischerEinkäufer_Sozial!H22</f>
        <v>0-Völlig unwichtig</v>
      </c>
      <c r="L125" s="236" t="str">
        <f>IF(StrategischerEinkäufer_Sozial!K22="","keine weiterführenden Informationen",StrategischerEinkäufer_Sozial!K22)</f>
        <v>keine weiterführenden Informationen</v>
      </c>
      <c r="M125" s="237"/>
      <c r="N125" s="120" t="str">
        <f>IF(StrategischerEinkäufer_Sozial!L22="","keine Person angegeben",StrategischerEinkäufer_Sozial!L22)</f>
        <v>keine Person angegeben</v>
      </c>
      <c r="O125" s="121" t="str">
        <f>IF(StrategischerEinkäufer_Sozial!M22="","Datum fehlt",StrategischerEinkäufer_Sozial!M22)</f>
        <v>Datum fehlt</v>
      </c>
      <c r="P125" s="119" t="str">
        <f>StrategischerEinkäufer_Sozial!N22</f>
        <v>keine Antwort</v>
      </c>
    </row>
    <row r="126" spans="1:16" ht="134.25" customHeight="1">
      <c r="A126" s="234" t="str">
        <f>StrategischerEinkäufer_Sozial!C23</f>
        <v>Analyse sozialer Anforderungen an Reinigungsleistungen</v>
      </c>
      <c r="B126" s="234"/>
      <c r="C126" s="234" t="str">
        <f>StrategischerEinkäufer_Sozial!D23</f>
        <v>Inwiefern ist Ihnen die Integration benachteiligter Personengruppen wichtig?</v>
      </c>
      <c r="D126" s="234"/>
      <c r="E126" s="234"/>
      <c r="F126" s="235" t="str">
        <f>IF(StrategischerEinkäufer_Sozial!G23="","keine Antwort hinterlegt",StrategischerEinkäufer_Sozial!G23)</f>
        <v>keine Antwort hinterlegt</v>
      </c>
      <c r="G126" s="235"/>
      <c r="H126" s="235"/>
      <c r="I126" s="235"/>
      <c r="J126" s="235"/>
      <c r="K126" s="120" t="str">
        <f>StrategischerEinkäufer_Sozial!H23</f>
        <v>0-Völlig unwichtig</v>
      </c>
      <c r="L126" s="236" t="str">
        <f>IF(StrategischerEinkäufer_Sozial!K23="","keine weiterführenden Informationen",StrategischerEinkäufer_Sozial!K23)</f>
        <v>keine weiterführenden Informationen</v>
      </c>
      <c r="M126" s="237"/>
      <c r="N126" s="120" t="str">
        <f>IF(StrategischerEinkäufer_Sozial!L23="","keine Person angegeben",StrategischerEinkäufer_Sozial!L23)</f>
        <v>keine Person angegeben</v>
      </c>
      <c r="O126" s="121" t="str">
        <f>IF(StrategischerEinkäufer_Sozial!M23="","Datum fehlt",StrategischerEinkäufer_Sozial!M23)</f>
        <v>Datum fehlt</v>
      </c>
      <c r="P126" s="119" t="str">
        <f>StrategischerEinkäufer_Sozial!N23</f>
        <v>keine Antwort</v>
      </c>
    </row>
    <row r="127" spans="1:16" ht="134.25" customHeight="1">
      <c r="A127" s="234" t="str">
        <f>StrategischerEinkäufer_Sozial!C24</f>
        <v>Analyse sozialer Anforderungen an Reinigungsleistungen</v>
      </c>
      <c r="B127" s="234"/>
      <c r="C127" s="234" t="str">
        <f>StrategischerEinkäufer_Sozial!D24</f>
        <v>Inwiefern ist Ihnen eine gemeinsame Sprache zum Austausch mit den Lieferanten wichtig?</v>
      </c>
      <c r="D127" s="234"/>
      <c r="E127" s="234"/>
      <c r="F127" s="235" t="str">
        <f>IF(StrategischerEinkäufer_Sozial!G24="","keine Antwort hinterlegt",StrategischerEinkäufer_Sozial!G24)</f>
        <v>keine Antwort hinterlegt</v>
      </c>
      <c r="G127" s="235"/>
      <c r="H127" s="235"/>
      <c r="I127" s="235"/>
      <c r="J127" s="235"/>
      <c r="K127" s="120" t="str">
        <f>StrategischerEinkäufer_Sozial!H24</f>
        <v>0-Völlig unwichtig</v>
      </c>
      <c r="L127" s="236" t="str">
        <f>IF(StrategischerEinkäufer_Sozial!K24="","keine weiterführenden Informationen",StrategischerEinkäufer_Sozial!K24)</f>
        <v>keine weiterführenden Informationen</v>
      </c>
      <c r="M127" s="237"/>
      <c r="N127" s="120" t="str">
        <f>IF(StrategischerEinkäufer_Sozial!L24="","keine Person angegeben",StrategischerEinkäufer_Sozial!L24)</f>
        <v>keine Person angegeben</v>
      </c>
      <c r="O127" s="121" t="str">
        <f>IF(StrategischerEinkäufer_Sozial!M24="","Datum fehlt",StrategischerEinkäufer_Sozial!M24)</f>
        <v>Datum fehlt</v>
      </c>
      <c r="P127" s="119" t="str">
        <f>StrategischerEinkäufer_Sozial!N24</f>
        <v>keine Antwort</v>
      </c>
    </row>
    <row r="128" spans="1:16" ht="134.25" customHeight="1">
      <c r="A128" s="234" t="str">
        <f>StrategischerEinkäufer_Sozial!C25</f>
        <v>Analyse sozialer Anforderungen an Reinigungsleistungen</v>
      </c>
      <c r="B128" s="234"/>
      <c r="C128" s="234" t="str">
        <f>StrategischerEinkäufer_Sozial!D25</f>
        <v>In wie fern ist Ihnen die Zahlung des gesetzlichen Mindestlohns wichtig?</v>
      </c>
      <c r="D128" s="234"/>
      <c r="E128" s="234"/>
      <c r="F128" s="235" t="str">
        <f>IF(StrategischerEinkäufer_Sozial!G25="","keine Antwort hinterlegt",StrategischerEinkäufer_Sozial!G25)</f>
        <v>keine Antwort hinterlegt</v>
      </c>
      <c r="G128" s="235"/>
      <c r="H128" s="235"/>
      <c r="I128" s="235"/>
      <c r="J128" s="235"/>
      <c r="K128" s="120" t="str">
        <f>StrategischerEinkäufer_Sozial!H25</f>
        <v>0-Völlig unwichtig</v>
      </c>
      <c r="L128" s="236" t="str">
        <f>IF(StrategischerEinkäufer_Sozial!K25="","keine weiterführenden Informationen",StrategischerEinkäufer_Sozial!K25)</f>
        <v>keine weiterführenden Informationen</v>
      </c>
      <c r="M128" s="237"/>
      <c r="N128" s="120" t="str">
        <f>IF(StrategischerEinkäufer_Sozial!L25="","keine Person angegeben",StrategischerEinkäufer_Sozial!L25)</f>
        <v>keine Person angegeben</v>
      </c>
      <c r="O128" s="121" t="str">
        <f>IF(StrategischerEinkäufer_Sozial!M25="","Datum fehlt",StrategischerEinkäufer_Sozial!M25)</f>
        <v>Datum fehlt</v>
      </c>
      <c r="P128" s="119" t="str">
        <f>StrategischerEinkäufer_Sozial!N25</f>
        <v>keine Antwort</v>
      </c>
    </row>
    <row r="129" spans="1:16" ht="134.25" customHeight="1">
      <c r="A129" s="234" t="str">
        <f>StrategischerEinkäufer_Sozial!C26</f>
        <v>Analyse sozialer Anforderungen an Reinigungsleistungen</v>
      </c>
      <c r="B129" s="234"/>
      <c r="C129" s="234" t="str">
        <f>StrategischerEinkäufer_Sozial!D26</f>
        <v>In wie fern ist Ihnen die Einhaltung der ILO Kernarbeitsnormen (auch entlang der Zulieferkette) wichtig?</v>
      </c>
      <c r="D129" s="234"/>
      <c r="E129" s="234"/>
      <c r="F129" s="235" t="str">
        <f>IF(StrategischerEinkäufer_Sozial!G26="","keine Antwort hinterlegt",StrategischerEinkäufer_Sozial!G26)</f>
        <v>keine Antwort hinterlegt</v>
      </c>
      <c r="G129" s="235"/>
      <c r="H129" s="235"/>
      <c r="I129" s="235"/>
      <c r="J129" s="235"/>
      <c r="K129" s="120" t="str">
        <f>StrategischerEinkäufer_Sozial!H26</f>
        <v>0-Völlig unwichtig</v>
      </c>
      <c r="L129" s="236" t="str">
        <f>IF(StrategischerEinkäufer_Sozial!K26="","keine weiterführenden Informationen",StrategischerEinkäufer_Sozial!K26)</f>
        <v>keine weiterführenden Informationen</v>
      </c>
      <c r="M129" s="237"/>
      <c r="N129" s="120" t="str">
        <f>IF(StrategischerEinkäufer_Sozial!L26="","keine Person angegeben",StrategischerEinkäufer_Sozial!L26)</f>
        <v>keine Person angegeben</v>
      </c>
      <c r="O129" s="121" t="str">
        <f>IF(StrategischerEinkäufer_Sozial!M26="","Datum fehlt",StrategischerEinkäufer_Sozial!M26)</f>
        <v>Datum fehlt</v>
      </c>
      <c r="P129" s="119" t="str">
        <f>StrategischerEinkäufer_Sozial!N26</f>
        <v>keine Antwort</v>
      </c>
    </row>
    <row r="130" spans="1:16" ht="134.25" customHeight="1">
      <c r="A130" s="234" t="str">
        <f>StrategischerEinkäufer_Sozial!C27</f>
        <v>Analyse sozialer Anforderungen an Reinigungsleistungen</v>
      </c>
      <c r="B130" s="234"/>
      <c r="C130" s="234" t="str">
        <f>StrategischerEinkäufer_Sozial!D27</f>
        <v>In wie fern ist Ihnen die Einhaltung von Kriterien des Fairen Handels wichtig?</v>
      </c>
      <c r="D130" s="234"/>
      <c r="E130" s="234"/>
      <c r="F130" s="235" t="str">
        <f>IF(StrategischerEinkäufer_Sozial!G27="","keine Antwort hinterlegt",StrategischerEinkäufer_Sozial!G27)</f>
        <v>keine Antwort hinterlegt</v>
      </c>
      <c r="G130" s="235"/>
      <c r="H130" s="235"/>
      <c r="I130" s="235"/>
      <c r="J130" s="235"/>
      <c r="K130" s="120" t="str">
        <f>StrategischerEinkäufer_Sozial!H27</f>
        <v>0-Völlig unwichtig</v>
      </c>
      <c r="L130" s="236" t="str">
        <f>IF(StrategischerEinkäufer_Sozial!K27="","keine weiterführenden Informationen",StrategischerEinkäufer_Sozial!K27)</f>
        <v>keine weiterführenden Informationen</v>
      </c>
      <c r="M130" s="237"/>
      <c r="N130" s="120" t="str">
        <f>IF(StrategischerEinkäufer_Sozial!L27="","keine Person angegeben",StrategischerEinkäufer_Sozial!L27)</f>
        <v>keine Person angegeben</v>
      </c>
      <c r="O130" s="121" t="str">
        <f>IF(StrategischerEinkäufer_Sozial!M27="","Datum fehlt",StrategischerEinkäufer_Sozial!M27)</f>
        <v>Datum fehlt</v>
      </c>
      <c r="P130" s="119" t="str">
        <f>StrategischerEinkäufer_Sozial!N27</f>
        <v>keine Antwort</v>
      </c>
    </row>
    <row r="131" spans="1:16" ht="134.25" customHeight="1">
      <c r="A131" s="234" t="str">
        <f>StrategischerEinkäufer_Sozial!C28</f>
        <v>Analyse sozialer Anforderungen an Reinigungsleistungen</v>
      </c>
      <c r="B131" s="234"/>
      <c r="C131" s="234" t="str">
        <f>StrategischerEinkäufer_Sozial!D28</f>
        <v>In wie fern sind Ihnen Messbarkeit und Nachvollziehbarkeit sozialer Anforderungen an Reinigungsmittel und Reinigungsleistung wichtig?</v>
      </c>
      <c r="D131" s="234"/>
      <c r="E131" s="234"/>
      <c r="F131" s="235" t="str">
        <f>IF(StrategischerEinkäufer_Sozial!G28="","keine Antwort hinterlegt",StrategischerEinkäufer_Sozial!G28)</f>
        <v>keine Antwort hinterlegt</v>
      </c>
      <c r="G131" s="235"/>
      <c r="H131" s="235"/>
      <c r="I131" s="235"/>
      <c r="J131" s="235"/>
      <c r="K131" s="120" t="str">
        <f>StrategischerEinkäufer_Sozial!H28</f>
        <v>0-Völlig unwichtig</v>
      </c>
      <c r="L131" s="236" t="str">
        <f>IF(StrategischerEinkäufer_Sozial!K28="","keine weiterführenden Informationen",StrategischerEinkäufer_Sozial!K28)</f>
        <v>keine weiterführenden Informationen</v>
      </c>
      <c r="M131" s="237"/>
      <c r="N131" s="120" t="str">
        <f>IF(StrategischerEinkäufer_Sozial!L28="","keine Person angegeben",StrategischerEinkäufer_Sozial!L28)</f>
        <v>keine Person angegeben</v>
      </c>
      <c r="O131" s="121" t="str">
        <f>IF(StrategischerEinkäufer_Sozial!M28="","Datum fehlt",StrategischerEinkäufer_Sozial!M28)</f>
        <v>Datum fehlt</v>
      </c>
      <c r="P131" s="119" t="str">
        <f>StrategischerEinkäufer_Sozial!N28</f>
        <v>keine Antwort</v>
      </c>
    </row>
    <row r="132" spans="1:16" ht="134.25" customHeight="1">
      <c r="A132" s="234" t="str">
        <f>StrategischerEinkäufer_Sozial!C29</f>
        <v>Analyse sozialer Anforderungen an Reinigungsleistungen</v>
      </c>
      <c r="B132" s="234"/>
      <c r="C132" s="234" t="str">
        <f>StrategischerEinkäufer_Sozial!D29</f>
        <v>In wie fern ist Ihnen die Vermeidung eines sozial bedingten Reputationsschadens wichtig?</v>
      </c>
      <c r="D132" s="234"/>
      <c r="E132" s="234"/>
      <c r="F132" s="235" t="str">
        <f>IF(StrategischerEinkäufer_Sozial!G29="","keine Antwort hinterlegt",StrategischerEinkäufer_Sozial!G29)</f>
        <v>keine Antwort hinterlegt</v>
      </c>
      <c r="G132" s="235"/>
      <c r="H132" s="235"/>
      <c r="I132" s="235"/>
      <c r="J132" s="235"/>
      <c r="K132" s="120" t="str">
        <f>StrategischerEinkäufer_Sozial!H29</f>
        <v>0-Völlig unwichtig</v>
      </c>
      <c r="L132" s="236" t="str">
        <f>IF(StrategischerEinkäufer_Sozial!K29="","keine weiterführenden Informationen",StrategischerEinkäufer_Sozial!K29)</f>
        <v>keine weiterführenden Informationen</v>
      </c>
      <c r="M132" s="237"/>
      <c r="N132" s="120" t="str">
        <f>IF(StrategischerEinkäufer_Sozial!L29="","keine Person angegeben",StrategischerEinkäufer_Sozial!L29)</f>
        <v>keine Person angegeben</v>
      </c>
      <c r="O132" s="121" t="str">
        <f>IF(StrategischerEinkäufer_Sozial!M29="","Datum fehlt",StrategischerEinkäufer_Sozial!M29)</f>
        <v>Datum fehlt</v>
      </c>
      <c r="P132" s="119" t="str">
        <f>StrategischerEinkäufer_Sozial!N29</f>
        <v>keine Antwort</v>
      </c>
    </row>
    <row r="133" spans="1:16" ht="24">
      <c r="A133" s="217" t="s">
        <v>970</v>
      </c>
      <c r="B133" s="217"/>
      <c r="C133" s="217"/>
      <c r="D133" s="217"/>
      <c r="E133" s="217"/>
      <c r="F133" s="217"/>
      <c r="G133" s="217"/>
      <c r="H133" s="217"/>
      <c r="I133" s="217"/>
      <c r="J133" s="217"/>
      <c r="K133" s="217"/>
      <c r="L133" s="217"/>
      <c r="M133" s="217"/>
      <c r="N133" s="217"/>
      <c r="O133" s="217"/>
      <c r="P133" s="217"/>
    </row>
    <row r="134" spans="1:16" ht="48">
      <c r="A134" s="239" t="s">
        <v>29</v>
      </c>
      <c r="B134" s="239"/>
      <c r="C134" s="240" t="s">
        <v>27</v>
      </c>
      <c r="D134" s="240"/>
      <c r="E134" s="240"/>
      <c r="F134" s="241" t="s">
        <v>1011</v>
      </c>
      <c r="G134" s="241"/>
      <c r="H134" s="241"/>
      <c r="I134" s="241"/>
      <c r="J134" s="241"/>
      <c r="K134" s="150" t="s">
        <v>969</v>
      </c>
      <c r="L134" s="242" t="s">
        <v>48</v>
      </c>
      <c r="M134" s="243"/>
      <c r="N134" s="150" t="s">
        <v>30</v>
      </c>
      <c r="O134" s="150" t="s">
        <v>31</v>
      </c>
      <c r="P134" s="150" t="s">
        <v>50</v>
      </c>
    </row>
    <row r="135" spans="1:16" ht="134.25" customHeight="1">
      <c r="A135" s="234" t="str">
        <f>StrategischerEinkäufer_Orga!C20</f>
        <v>Analyse der Leistungsfähigkeit Ihrer Organisation</v>
      </c>
      <c r="B135" s="234"/>
      <c r="C135" s="234" t="str">
        <f>StrategischerEinkäufer_Orga!D20</f>
        <v>Ist Ihre Organisation dazu in der Lage eine (Organisations-)kultur zur Verankerung von ökologischer und sozialer Nachhaltigkeit zu verankern?</v>
      </c>
      <c r="D135" s="234"/>
      <c r="E135" s="234"/>
      <c r="F135" s="235" t="str">
        <f>IF(StrategischerEinkäufer_Orga!G20="","keine Antwort hinterlegt",StrategischerEinkäufer_Orga!G20)</f>
        <v>keine Antwort hinterlegt</v>
      </c>
      <c r="G135" s="235"/>
      <c r="H135" s="235"/>
      <c r="I135" s="235"/>
      <c r="J135" s="235"/>
      <c r="K135" s="120" t="str">
        <f>StrategischerEinkäufer_Orga!H20</f>
        <v>0-überhaupt nicht</v>
      </c>
      <c r="L135" s="236" t="str">
        <f>IF(StrategischerEinkäufer_Orga!K20="","keine weiterführenden Informationen",StrategischerEinkäufer_Orga!K20)</f>
        <v>keine weiterführenden Informationen</v>
      </c>
      <c r="M135" s="237"/>
      <c r="N135" s="120" t="str">
        <f>IF(StrategischerEinkäufer_Orga!L20="","keine Person angegeben",StrategischerEinkäufer_Orga!L20)</f>
        <v>keine Person angegeben</v>
      </c>
      <c r="O135" s="121" t="str">
        <f>IF(StrategischerEinkäufer_Orga!M20="","Datum fehlt",StrategischerEinkäufer_Orga!M20)</f>
        <v>Datum fehlt</v>
      </c>
      <c r="P135" s="119" t="str">
        <f>StrategischerEinkäufer_Orga!N20</f>
        <v>keine Antwort</v>
      </c>
    </row>
    <row r="136" spans="1:16" ht="134.25" customHeight="1">
      <c r="A136" s="234" t="str">
        <f>StrategischerEinkäufer_Orga!C21</f>
        <v>Analyse der Leistungsfähigkeit Ihrer Organisation</v>
      </c>
      <c r="B136" s="234"/>
      <c r="C136" s="234" t="str">
        <f>StrategischerEinkäufer_Orga!D21</f>
        <v>Ist Ihre Organisation dazu in der Lage Ziele zur Verankerung ökologischer und sozialer Nachhaltigkeit festzulegen?</v>
      </c>
      <c r="D136" s="234"/>
      <c r="E136" s="234"/>
      <c r="F136" s="235" t="str">
        <f>IF(StrategischerEinkäufer_Orga!G21="","keine Antwort hinterlegt",StrategischerEinkäufer_Orga!G21)</f>
        <v>keine Antwort hinterlegt</v>
      </c>
      <c r="G136" s="235"/>
      <c r="H136" s="235"/>
      <c r="I136" s="235"/>
      <c r="J136" s="235"/>
      <c r="K136" s="120" t="str">
        <f>StrategischerEinkäufer_Orga!H21</f>
        <v>0-überhaupt nicht</v>
      </c>
      <c r="L136" s="236" t="str">
        <f>IF(StrategischerEinkäufer_Orga!K21="","keine weiterführenden Informationen",StrategischerEinkäufer_Orga!K21)</f>
        <v>keine weiterführenden Informationen</v>
      </c>
      <c r="M136" s="237"/>
      <c r="N136" s="120" t="str">
        <f>IF(StrategischerEinkäufer_Orga!L21="","keine Person angegeben",StrategischerEinkäufer_Orga!L21)</f>
        <v>keine Person angegeben</v>
      </c>
      <c r="O136" s="121" t="str">
        <f>IF(StrategischerEinkäufer_Orga!M21="","Datum fehlt",StrategischerEinkäufer_Orga!M21)</f>
        <v>Datum fehlt</v>
      </c>
      <c r="P136" s="119" t="str">
        <f>StrategischerEinkäufer_Orga!N21</f>
        <v>keine Antwort</v>
      </c>
    </row>
    <row r="137" spans="1:16" ht="134.25" customHeight="1">
      <c r="A137" s="234" t="str">
        <f>StrategischerEinkäufer_Orga!C22</f>
        <v>Analyse der Leistungsfähigkeit Ihrer Organisation</v>
      </c>
      <c r="B137" s="234"/>
      <c r="C137" s="234" t="str">
        <f>StrategischerEinkäufer_Orga!D22</f>
        <v>Ist Ihre Organisation dazu in der Lage Wissen zum Beschaffungsmarkt von Reinigungsleistungen zu sammeln und für nachfolgende Beschaffungsvorhaben vorzuhalten bzw. zu aktualisieren?</v>
      </c>
      <c r="D137" s="234"/>
      <c r="E137" s="234"/>
      <c r="F137" s="235" t="str">
        <f>IF(StrategischerEinkäufer_Orga!G22="","keine Antwort hinterlegt",StrategischerEinkäufer_Orga!G22)</f>
        <v>keine Antwort hinterlegt</v>
      </c>
      <c r="G137" s="235"/>
      <c r="H137" s="235"/>
      <c r="I137" s="235"/>
      <c r="J137" s="235"/>
      <c r="K137" s="120" t="str">
        <f>StrategischerEinkäufer_Orga!H22</f>
        <v>0-überhaupt nicht</v>
      </c>
      <c r="L137" s="236" t="str">
        <f>IF(StrategischerEinkäufer_Orga!K22="","keine weiterführenden Informationen",StrategischerEinkäufer_Orga!K22)</f>
        <v>keine weiterführenden Informationen</v>
      </c>
      <c r="M137" s="237"/>
      <c r="N137" s="120" t="str">
        <f>IF(StrategischerEinkäufer_Orga!L22="","keine Person angegeben",StrategischerEinkäufer_Orga!L22)</f>
        <v>keine Person angegeben</v>
      </c>
      <c r="O137" s="121" t="str">
        <f>IF(StrategischerEinkäufer_Orga!M22="","Datum fehlt",StrategischerEinkäufer_Orga!M22)</f>
        <v>Datum fehlt</v>
      </c>
      <c r="P137" s="119" t="str">
        <f>StrategischerEinkäufer_Orga!N22</f>
        <v>keine Antwort</v>
      </c>
    </row>
    <row r="138" spans="1:16" ht="134.25" customHeight="1">
      <c r="A138" s="234" t="str">
        <f>StrategischerEinkäufer_Orga!C23</f>
        <v>Analyse der Leistungsfähigkeit Ihrer Organisation</v>
      </c>
      <c r="B138" s="234"/>
      <c r="C138" s="234" t="str">
        <f>StrategischerEinkäufer_Orga!D23</f>
        <v>Stehen Ihrer Organisation geschulte Mitarbeiter zur Einführung und Verankerung ökologischer und sozialer Reinigungsleistungen zur Verfügung?</v>
      </c>
      <c r="D138" s="234"/>
      <c r="E138" s="234"/>
      <c r="F138" s="235" t="str">
        <f>IF(StrategischerEinkäufer_Orga!G23="","keine Antwort hinterlegt",StrategischerEinkäufer_Orga!G23)</f>
        <v>keine Antwort hinterlegt</v>
      </c>
      <c r="G138" s="235"/>
      <c r="H138" s="235"/>
      <c r="I138" s="235"/>
      <c r="J138" s="235"/>
      <c r="K138" s="120" t="str">
        <f>StrategischerEinkäufer_Orga!H23</f>
        <v>0-überhaupt nicht</v>
      </c>
      <c r="L138" s="236" t="str">
        <f>IF(StrategischerEinkäufer_Orga!K23="","keine weiterführenden Informationen",StrategischerEinkäufer_Orga!K23)</f>
        <v>keine weiterführenden Informationen</v>
      </c>
      <c r="M138" s="237"/>
      <c r="N138" s="120" t="str">
        <f>IF(StrategischerEinkäufer_Orga!L23="","keine Person angegeben",StrategischerEinkäufer_Orga!L23)</f>
        <v>keine Person angegeben</v>
      </c>
      <c r="O138" s="121" t="str">
        <f>IF(StrategischerEinkäufer_Orga!M23="","Datum fehlt",StrategischerEinkäufer_Orga!M23)</f>
        <v>Datum fehlt</v>
      </c>
      <c r="P138" s="119" t="str">
        <f>StrategischerEinkäufer_Orga!N23</f>
        <v>keine Antwort</v>
      </c>
    </row>
    <row r="139" spans="1:16" ht="134.25" customHeight="1">
      <c r="A139" s="234" t="str">
        <f>StrategischerEinkäufer_Orga!C24</f>
        <v>Analyse der Leistungsfähigkeit Ihrer Organisation</v>
      </c>
      <c r="B139" s="234"/>
      <c r="C139" s="234" t="str">
        <f>StrategischerEinkäufer_Orga!D24</f>
        <v>Ist Ihre Organisation dazu in der Lage bei Vergabeentscheidungen ökologische und soziale Nachhaltigkeit auch über die Zuschlagskriterien hinaus zu verankern?</v>
      </c>
      <c r="D139" s="234"/>
      <c r="E139" s="234"/>
      <c r="F139" s="235" t="str">
        <f>IF(StrategischerEinkäufer_Orga!G24="","keine Antwort hinterlegt",StrategischerEinkäufer_Orga!G24)</f>
        <v>keine Antwort hinterlegt</v>
      </c>
      <c r="G139" s="235"/>
      <c r="H139" s="235"/>
      <c r="I139" s="235"/>
      <c r="J139" s="235"/>
      <c r="K139" s="120" t="str">
        <f>StrategischerEinkäufer_Orga!H24</f>
        <v>0-überhaupt nicht</v>
      </c>
      <c r="L139" s="236" t="str">
        <f>IF(StrategischerEinkäufer_Orga!K24="","keine weiterführenden Informationen",StrategischerEinkäufer_Orga!K24)</f>
        <v>keine weiterführenden Informationen</v>
      </c>
      <c r="M139" s="237"/>
      <c r="N139" s="120" t="str">
        <f>IF(StrategischerEinkäufer_Orga!L24="","keine Person angegeben",StrategischerEinkäufer_Orga!L24)</f>
        <v>keine Person angegeben</v>
      </c>
      <c r="O139" s="121" t="str">
        <f>IF(StrategischerEinkäufer_Orga!M24="","Datum fehlt",StrategischerEinkäufer_Orga!M24)</f>
        <v>Datum fehlt</v>
      </c>
      <c r="P139" s="119" t="str">
        <f>StrategischerEinkäufer_Orga!N24</f>
        <v>keine Antwort</v>
      </c>
    </row>
    <row r="140" spans="1:16" ht="134.25" customHeight="1">
      <c r="A140" s="234" t="str">
        <f>StrategischerEinkäufer_Orga!C25</f>
        <v>Analyse der Leistungsfähigkeit Ihrer Organisation</v>
      </c>
      <c r="B140" s="234"/>
      <c r="C140" s="234" t="str">
        <f>StrategischerEinkäufer_Orga!D25</f>
        <v>Ist Ihre Organisation dazu in der Lage die Einhaltung der (Nachhaltigkeits-)Kriterien durch den Bieter vor-, während und nach Vertragsschluss zu überprüfen?</v>
      </c>
      <c r="D140" s="234"/>
      <c r="E140" s="234"/>
      <c r="F140" s="235" t="str">
        <f>IF(StrategischerEinkäufer_Orga!G25="","keine Antwort hinterlegt",StrategischerEinkäufer_Orga!G25)</f>
        <v>keine Antwort hinterlegt</v>
      </c>
      <c r="G140" s="235"/>
      <c r="H140" s="235"/>
      <c r="I140" s="235"/>
      <c r="J140" s="235"/>
      <c r="K140" s="120" t="str">
        <f>StrategischerEinkäufer_Orga!H25</f>
        <v>0-überhaupt nicht</v>
      </c>
      <c r="L140" s="236" t="str">
        <f>IF(StrategischerEinkäufer_Orga!K25="","keine weiterführenden Informationen",StrategischerEinkäufer_Orga!K25)</f>
        <v>keine weiterführenden Informationen</v>
      </c>
      <c r="M140" s="237"/>
      <c r="N140" s="120" t="str">
        <f>IF(StrategischerEinkäufer_Orga!L25="","keine Person angegeben",StrategischerEinkäufer_Orga!L25)</f>
        <v>keine Person angegeben</v>
      </c>
      <c r="O140" s="121" t="str">
        <f>IF(StrategischerEinkäufer_Orga!M25="","Datum fehlt",StrategischerEinkäufer_Orga!M25)</f>
        <v>Datum fehlt</v>
      </c>
      <c r="P140" s="119" t="str">
        <f>StrategischerEinkäufer_Orga!N25</f>
        <v>keine Antwort</v>
      </c>
    </row>
    <row r="141" spans="1:16" ht="134.25" customHeight="1">
      <c r="A141" s="234" t="str">
        <f>StrategischerEinkäufer_Orga!C26</f>
        <v>Analyse der Leistungsfähigkeit Ihrer Organisation</v>
      </c>
      <c r="B141" s="234"/>
      <c r="C141" s="234" t="str">
        <f>StrategischerEinkäufer_Orga!D26</f>
        <v>Ist Ihre Organisation dazu in der Lage ein Lieferkettenmanagement (Supply Chain Management) für Reinigungsleistungen durchzuführen?</v>
      </c>
      <c r="D141" s="234"/>
      <c r="E141" s="234"/>
      <c r="F141" s="235" t="str">
        <f>IF(StrategischerEinkäufer_Orga!G26="","keine Antwort hinterlegt",StrategischerEinkäufer_Orga!G26)</f>
        <v>keine Antwort hinterlegt</v>
      </c>
      <c r="G141" s="235"/>
      <c r="H141" s="235"/>
      <c r="I141" s="235"/>
      <c r="J141" s="235"/>
      <c r="K141" s="120" t="str">
        <f>StrategischerEinkäufer_Orga!H26</f>
        <v>0-überhaupt nicht</v>
      </c>
      <c r="L141" s="236" t="str">
        <f>IF(StrategischerEinkäufer_Orga!K26="","keine weiterführenden Informationen",StrategischerEinkäufer_Orga!K26)</f>
        <v>keine weiterführenden Informationen</v>
      </c>
      <c r="M141" s="237"/>
      <c r="N141" s="120" t="str">
        <f>IF(StrategischerEinkäufer_Orga!L26="","keine Person angegeben",StrategischerEinkäufer_Orga!L26)</f>
        <v>keine Person angegeben</v>
      </c>
      <c r="O141" s="121" t="str">
        <f>IF(StrategischerEinkäufer_Orga!M26="","Datum fehlt",StrategischerEinkäufer_Orga!M26)</f>
        <v>Datum fehlt</v>
      </c>
      <c r="P141" s="119" t="str">
        <f>StrategischerEinkäufer_Orga!N26</f>
        <v>keine Antwort</v>
      </c>
    </row>
    <row r="142" spans="1:16" ht="134.25" customHeight="1">
      <c r="A142" s="234" t="str">
        <f>StrategischerEinkäufer_Orga!C27</f>
        <v>Analyse der Leistungsfähigkeit Ihrer Organisation</v>
      </c>
      <c r="B142" s="234"/>
      <c r="C142" s="234" t="str">
        <f>StrategischerEinkäufer_Orga!D27</f>
        <v>Ist Ihre Organisation dazu in der Lage bei Mängeln steuernd in Vorhaben einzugreifen? In wie fern könnten Sie ein aktives Lieferantenmanagement betreiben?</v>
      </c>
      <c r="D142" s="234"/>
      <c r="E142" s="234"/>
      <c r="F142" s="235" t="str">
        <f>IF(StrategischerEinkäufer_Orga!G27="","keine Antwort hinterlegt",StrategischerEinkäufer_Orga!G27)</f>
        <v>keine Antwort hinterlegt</v>
      </c>
      <c r="G142" s="235"/>
      <c r="H142" s="235"/>
      <c r="I142" s="235"/>
      <c r="J142" s="235"/>
      <c r="K142" s="120" t="str">
        <f>StrategischerEinkäufer_Orga!H27</f>
        <v>0-überhaupt nicht</v>
      </c>
      <c r="L142" s="236" t="str">
        <f>IF(StrategischerEinkäufer_Orga!K27="","keine weiterführenden Informationen",StrategischerEinkäufer_Orga!K27)</f>
        <v>keine weiterführenden Informationen</v>
      </c>
      <c r="M142" s="237"/>
      <c r="N142" s="120" t="str">
        <f>IF(StrategischerEinkäufer_Orga!L27="","keine Person angegeben",StrategischerEinkäufer_Orga!L27)</f>
        <v>keine Person angegeben</v>
      </c>
      <c r="O142" s="121" t="str">
        <f>IF(StrategischerEinkäufer_Orga!M27="","Datum fehlt",StrategischerEinkäufer_Orga!M27)</f>
        <v>Datum fehlt</v>
      </c>
      <c r="P142" s="119" t="str">
        <f>StrategischerEinkäufer_Orga!N27</f>
        <v>keine Antwort</v>
      </c>
    </row>
    <row r="143" spans="1:16" ht="134.25" customHeight="1">
      <c r="A143" s="234" t="str">
        <f>StrategischerEinkäufer_Orga!C28</f>
        <v>Analyse der Leistungsfähigkeit Ihrer Organisation</v>
      </c>
      <c r="B143" s="234"/>
      <c r="C143" s="234" t="str">
        <f>StrategischerEinkäufer_Orga!D28</f>
        <v>Ist Ihre Organisation dazu in der Lage Geschäftsmodelle und die Bündelung von Reinigungsleistungen zu hinterfragen und zu modernisieren?</v>
      </c>
      <c r="D143" s="234"/>
      <c r="E143" s="234"/>
      <c r="F143" s="235" t="str">
        <f>IF(StrategischerEinkäufer_Orga!G28="","keine Antwort hinterlegt",StrategischerEinkäufer_Orga!G28)</f>
        <v>keine Antwort hinterlegt</v>
      </c>
      <c r="G143" s="235"/>
      <c r="H143" s="235"/>
      <c r="I143" s="235"/>
      <c r="J143" s="235"/>
      <c r="K143" s="120" t="str">
        <f>StrategischerEinkäufer_Orga!H28</f>
        <v>0-überhaupt nicht</v>
      </c>
      <c r="L143" s="236" t="str">
        <f>IF(StrategischerEinkäufer_Orga!K28="","keine weiterführenden Informationen",StrategischerEinkäufer_Orga!K28)</f>
        <v>keine weiterführenden Informationen</v>
      </c>
      <c r="M143" s="237"/>
      <c r="N143" s="120" t="str">
        <f>IF(StrategischerEinkäufer_Orga!L28="","keine Person angegeben",StrategischerEinkäufer_Orga!L28)</f>
        <v>keine Person angegeben</v>
      </c>
      <c r="O143" s="121" t="str">
        <f>IF(StrategischerEinkäufer_Orga!M28="","Datum fehlt",StrategischerEinkäufer_Orga!M28)</f>
        <v>Datum fehlt</v>
      </c>
      <c r="P143" s="119" t="str">
        <f>StrategischerEinkäufer_Orga!N28</f>
        <v>keine Antwort</v>
      </c>
    </row>
    <row r="144" spans="1:16" ht="134.25" customHeight="1">
      <c r="A144" s="234" t="str">
        <f>StrategischerEinkäufer_Orga!C29</f>
        <v>Analyse der Leistungsfähigkeit Ihrer Organisation</v>
      </c>
      <c r="B144" s="234"/>
      <c r="C144" s="234" t="str">
        <f>StrategischerEinkäufer_Orga!D29</f>
        <v>Stehen Ihrer Organisation ausreichend Ressourcen in finanzieller, zeitlicher, personeller und technischer Art zur Verfügung?</v>
      </c>
      <c r="D144" s="234"/>
      <c r="E144" s="234"/>
      <c r="F144" s="235" t="str">
        <f>IF(StrategischerEinkäufer_Orga!G29="","keine Antwort hinterlegt",StrategischerEinkäufer_Orga!G29)</f>
        <v>keine Antwort hinterlegt</v>
      </c>
      <c r="G144" s="235"/>
      <c r="H144" s="235"/>
      <c r="I144" s="235"/>
      <c r="J144" s="235"/>
      <c r="K144" s="120" t="str">
        <f>StrategischerEinkäufer_Orga!H29</f>
        <v>0-überhaupt nicht</v>
      </c>
      <c r="L144" s="236" t="str">
        <f>IF(StrategischerEinkäufer_Orga!K29="","keine weiterführenden Informationen",StrategischerEinkäufer_Orga!K29)</f>
        <v>keine weiterführenden Informationen</v>
      </c>
      <c r="M144" s="237"/>
      <c r="N144" s="120" t="str">
        <f>IF(StrategischerEinkäufer_Orga!L29="","keine Person angegeben",StrategischerEinkäufer_Orga!L29)</f>
        <v>keine Person angegeben</v>
      </c>
      <c r="O144" s="121" t="str">
        <f>IF(StrategischerEinkäufer_Orga!M29="","Datum fehlt",StrategischerEinkäufer_Orga!M29)</f>
        <v>Datum fehlt</v>
      </c>
      <c r="P144" s="119" t="str">
        <f>StrategischerEinkäufer_Orga!N29</f>
        <v>keine Antwort</v>
      </c>
    </row>
    <row r="145" spans="1:16" ht="24">
      <c r="A145" s="218" t="s">
        <v>968</v>
      </c>
      <c r="B145" s="218"/>
      <c r="C145" s="218"/>
      <c r="D145" s="218"/>
      <c r="E145" s="218"/>
      <c r="F145" s="218"/>
      <c r="G145" s="218"/>
      <c r="H145" s="218"/>
      <c r="I145" s="218"/>
      <c r="J145" s="218"/>
      <c r="K145" s="218"/>
      <c r="L145" s="218"/>
      <c r="M145" s="218"/>
      <c r="N145" s="218"/>
      <c r="O145" s="218"/>
      <c r="P145" s="218"/>
    </row>
    <row r="146" spans="1:16" ht="48">
      <c r="A146" s="239" t="s">
        <v>29</v>
      </c>
      <c r="B146" s="239"/>
      <c r="C146" s="240" t="s">
        <v>27</v>
      </c>
      <c r="D146" s="240"/>
      <c r="E146" s="240"/>
      <c r="F146" s="241" t="s">
        <v>1011</v>
      </c>
      <c r="G146" s="241"/>
      <c r="H146" s="241"/>
      <c r="I146" s="241"/>
      <c r="J146" s="241"/>
      <c r="K146" s="150" t="s">
        <v>969</v>
      </c>
      <c r="L146" s="242" t="s">
        <v>48</v>
      </c>
      <c r="M146" s="243"/>
      <c r="N146" s="150" t="s">
        <v>30</v>
      </c>
      <c r="O146" s="150" t="s">
        <v>31</v>
      </c>
      <c r="P146" s="150" t="s">
        <v>50</v>
      </c>
    </row>
    <row r="147" spans="1:16" ht="134.25" customHeight="1">
      <c r="A147" s="234" t="str">
        <f>StrategischerEinkäufer_Markt!C20</f>
        <v>Analyse der Leistungsfähigkeit des Beschaffungsmarktes</v>
      </c>
      <c r="B147" s="234"/>
      <c r="C147" s="234" t="str">
        <f>StrategischerEinkäufer_Markt!D20</f>
        <v>Sind die Auftragnehmer in der Lage sich bzgl. ökologischer und sozialer Nachhaltigkeit nachweislich zu engagieren?</v>
      </c>
      <c r="D147" s="234"/>
      <c r="E147" s="234"/>
      <c r="F147" s="235" t="str">
        <f>IF(StrategischerEinkäufer_Markt!G20="","keine Antwort hinterlegt",StrategischerEinkäufer_Markt!G20)</f>
        <v>keine Antwort hinterlegt</v>
      </c>
      <c r="G147" s="235"/>
      <c r="H147" s="235"/>
      <c r="I147" s="235"/>
      <c r="J147" s="235"/>
      <c r="K147" s="120" t="str">
        <f>StrategischerEinkäufer_Markt!H20</f>
        <v>0-überhaupt nicht</v>
      </c>
      <c r="L147" s="236" t="str">
        <f>IF(StrategischerEinkäufer_Markt!K20="","keine weiterführenden Informationen",StrategischerEinkäufer_Markt!K20)</f>
        <v>keine weiterführenden Informationen</v>
      </c>
      <c r="M147" s="237"/>
      <c r="N147" s="120" t="str">
        <f>IF(StrategischerEinkäufer_Markt!L20="","keine Person angegeben",StrategischerEinkäufer_Markt!L20)</f>
        <v>keine Person angegeben</v>
      </c>
      <c r="O147" s="121" t="str">
        <f>IF(StrategischerEinkäufer_Markt!M20="","Datum fehlt",StrategischerEinkäufer_Markt!M20)</f>
        <v>Datum fehlt</v>
      </c>
      <c r="P147" s="119" t="str">
        <f>StrategischerEinkäufer_Markt!N20</f>
        <v>keine Antwort</v>
      </c>
    </row>
    <row r="148" spans="1:16" ht="134.25" customHeight="1">
      <c r="A148" s="234" t="str">
        <f>StrategischerEinkäufer_Markt!C21</f>
        <v>Analyse der Leistungsfähigkeit des Beschaffungsmarktes</v>
      </c>
      <c r="B148" s="234"/>
      <c r="C148" s="234" t="str">
        <f>StrategischerEinkäufer_Markt!D21</f>
        <v>Sind die Auftragnehmer in der Lage umweltfreundliche Inhaltsstoffe/Rohstoffe in den verwendeten Reinigungsmitteln (im Sinne einer umweltverträglichen Zusammensetzung der Reinigungsmittel) anzubieten?</v>
      </c>
      <c r="D148" s="234"/>
      <c r="E148" s="234"/>
      <c r="F148" s="235" t="str">
        <f>IF(StrategischerEinkäufer_Markt!G21="","keine Antwort hinterlegt",StrategischerEinkäufer_Markt!G21)</f>
        <v>keine Antwort hinterlegt</v>
      </c>
      <c r="G148" s="235"/>
      <c r="H148" s="235"/>
      <c r="I148" s="235"/>
      <c r="J148" s="235"/>
      <c r="K148" s="120" t="str">
        <f>StrategischerEinkäufer_Markt!H21</f>
        <v>0-überhaupt nicht</v>
      </c>
      <c r="L148" s="236" t="str">
        <f>IF(StrategischerEinkäufer_Markt!K21="","keine weiterführenden Informationen",StrategischerEinkäufer_Markt!K21)</f>
        <v>keine weiterführenden Informationen</v>
      </c>
      <c r="M148" s="237"/>
      <c r="N148" s="120" t="str">
        <f>IF(StrategischerEinkäufer_Markt!L21="","keine Person angegeben",StrategischerEinkäufer_Markt!L21)</f>
        <v>keine Person angegeben</v>
      </c>
      <c r="O148" s="121" t="str">
        <f>IF(StrategischerEinkäufer_Markt!M21="","Datum fehlt",StrategischerEinkäufer_Markt!M21)</f>
        <v>Datum fehlt</v>
      </c>
      <c r="P148" s="119" t="str">
        <f>StrategischerEinkäufer_Markt!N21</f>
        <v>keine Antwort</v>
      </c>
    </row>
    <row r="149" spans="1:16" ht="134.25" customHeight="1">
      <c r="A149" s="234" t="str">
        <f>StrategischerEinkäufer_Markt!C22</f>
        <v>Analyse der Leistungsfähigkeit des Beschaffungsmarktes</v>
      </c>
      <c r="B149" s="234"/>
      <c r="C149" s="234" t="str">
        <f>StrategischerEinkäufer_Markt!D22</f>
        <v>Sind die Auftragnehmer in der Lage den Herstellungsprozess der Reinigungsprodukte umweltfreundlich und sozial zu gestalten?</v>
      </c>
      <c r="D149" s="234"/>
      <c r="E149" s="234"/>
      <c r="F149" s="235" t="str">
        <f>IF(StrategischerEinkäufer_Markt!G22="","keine Antwort hinterlegt",StrategischerEinkäufer_Markt!G22)</f>
        <v>keine Antwort hinterlegt</v>
      </c>
      <c r="G149" s="235"/>
      <c r="H149" s="235"/>
      <c r="I149" s="235"/>
      <c r="J149" s="235"/>
      <c r="K149" s="120" t="str">
        <f>StrategischerEinkäufer_Markt!H22</f>
        <v>0-überhaupt nicht</v>
      </c>
      <c r="L149" s="236" t="str">
        <f>IF(StrategischerEinkäufer_Markt!K22="","keine weiterführenden Informationen",StrategischerEinkäufer_Markt!K22)</f>
        <v>keine weiterführenden Informationen</v>
      </c>
      <c r="M149" s="237"/>
      <c r="N149" s="120" t="str">
        <f>IF(StrategischerEinkäufer_Markt!L22="","keine Person angegeben",StrategischerEinkäufer_Markt!L22)</f>
        <v>keine Person angegeben</v>
      </c>
      <c r="O149" s="121" t="str">
        <f>IF(StrategischerEinkäufer_Markt!M22="","Datum fehlt",StrategischerEinkäufer_Markt!M22)</f>
        <v>Datum fehlt</v>
      </c>
      <c r="P149" s="119" t="str">
        <f>StrategischerEinkäufer_Markt!N22</f>
        <v>keine Antwort</v>
      </c>
    </row>
    <row r="150" spans="1:16" ht="134.25" customHeight="1">
      <c r="A150" s="234" t="str">
        <f>StrategischerEinkäufer_Markt!C23</f>
        <v>Analyse der Leistungsfähigkeit des Beschaffungsmarktes</v>
      </c>
      <c r="B150" s="234"/>
      <c r="C150" s="234" t="str">
        <f>StrategischerEinkäufer_Markt!D23</f>
        <v>Sind die Auftragnehmer in der Lage umweltfreundliche Transporte entlang der Lieferkette zu gewährleisten?</v>
      </c>
      <c r="D150" s="234"/>
      <c r="E150" s="234"/>
      <c r="F150" s="235" t="str">
        <f>IF(StrategischerEinkäufer_Markt!G23="","keine Antwort hinterlegt",StrategischerEinkäufer_Markt!G23)</f>
        <v>keine Antwort hinterlegt</v>
      </c>
      <c r="G150" s="235"/>
      <c r="H150" s="235"/>
      <c r="I150" s="235"/>
      <c r="J150" s="235"/>
      <c r="K150" s="120" t="str">
        <f>StrategischerEinkäufer_Markt!H23</f>
        <v>0-überhaupt nicht</v>
      </c>
      <c r="L150" s="236" t="str">
        <f>IF(StrategischerEinkäufer_Markt!K23="","keine weiterführenden Informationen",StrategischerEinkäufer_Markt!K23)</f>
        <v>keine weiterführenden Informationen</v>
      </c>
      <c r="M150" s="237"/>
      <c r="N150" s="120" t="str">
        <f>IF(StrategischerEinkäufer_Markt!L23="","keine Person angegeben",StrategischerEinkäufer_Markt!L23)</f>
        <v>keine Person angegeben</v>
      </c>
      <c r="O150" s="121" t="str">
        <f>IF(StrategischerEinkäufer_Markt!M23="","Datum fehlt",StrategischerEinkäufer_Markt!M23)</f>
        <v>Datum fehlt</v>
      </c>
      <c r="P150" s="119" t="str">
        <f>StrategischerEinkäufer_Markt!N23</f>
        <v>keine Antwort</v>
      </c>
    </row>
    <row r="151" spans="1:16" ht="134.25" customHeight="1">
      <c r="A151" s="234" t="str">
        <f>StrategischerEinkäufer_Markt!C24</f>
        <v>Analyse der Leistungsfähigkeit des Beschaffungsmarktes</v>
      </c>
      <c r="B151" s="234"/>
      <c r="C151" s="234" t="str">
        <f>StrategischerEinkäufer_Markt!D24</f>
        <v>Sind die Auftragnehmer in der Lage eine umweltfreundliche Verpackung der Reinigungsmittel anzubieten?</v>
      </c>
      <c r="D151" s="234"/>
      <c r="E151" s="234"/>
      <c r="F151" s="235" t="str">
        <f>IF(StrategischerEinkäufer_Markt!G24="","keine Antwort hinterlegt",StrategischerEinkäufer_Markt!G24)</f>
        <v>keine Antwort hinterlegt</v>
      </c>
      <c r="G151" s="235"/>
      <c r="H151" s="235"/>
      <c r="I151" s="235"/>
      <c r="J151" s="235"/>
      <c r="K151" s="120" t="str">
        <f>StrategischerEinkäufer_Markt!H24</f>
        <v>0-überhaupt nicht</v>
      </c>
      <c r="L151" s="236" t="str">
        <f>IF(StrategischerEinkäufer_Markt!K24="","keine weiterführenden Informationen",StrategischerEinkäufer_Markt!K24)</f>
        <v>keine weiterführenden Informationen</v>
      </c>
      <c r="M151" s="237"/>
      <c r="N151" s="120" t="str">
        <f>IF(StrategischerEinkäufer_Markt!L24="","keine Person angegeben",StrategischerEinkäufer_Markt!L24)</f>
        <v>keine Person angegeben</v>
      </c>
      <c r="O151" s="121" t="str">
        <f>IF(StrategischerEinkäufer_Markt!M24="","Datum fehlt",StrategischerEinkäufer_Markt!M24)</f>
        <v>Datum fehlt</v>
      </c>
      <c r="P151" s="119" t="str">
        <f>StrategischerEinkäufer_Markt!N24</f>
        <v>keine Antwort</v>
      </c>
    </row>
    <row r="152" spans="1:16" ht="134.25" customHeight="1">
      <c r="A152" s="234" t="str">
        <f>StrategischerEinkäufer_Markt!C25</f>
        <v>Analyse der Leistungsfähigkeit des Beschaffungsmarktes</v>
      </c>
      <c r="B152" s="234"/>
      <c r="C152" s="234" t="str">
        <f>StrategischerEinkäufer_Markt!D25</f>
        <v>Sind die Auftragnehmer in der Lage eine umweltfreundliche Anwendung (inkl. einer geringst möglichen Dosierung) der Reinigungsmittel bei der Reinigung anzubieten?</v>
      </c>
      <c r="D152" s="234"/>
      <c r="E152" s="234"/>
      <c r="F152" s="235" t="str">
        <f>IF(StrategischerEinkäufer_Markt!G25="","keine Antwort hinterlegt",StrategischerEinkäufer_Markt!G25)</f>
        <v>keine Antwort hinterlegt</v>
      </c>
      <c r="G152" s="235"/>
      <c r="H152" s="235"/>
      <c r="I152" s="235"/>
      <c r="J152" s="235"/>
      <c r="K152" s="120" t="str">
        <f>StrategischerEinkäufer_Markt!H25</f>
        <v>0-überhaupt nicht</v>
      </c>
      <c r="L152" s="236" t="str">
        <f>IF(StrategischerEinkäufer_Markt!K25="","keine weiterführenden Informationen",StrategischerEinkäufer_Markt!K25)</f>
        <v>keine weiterführenden Informationen</v>
      </c>
      <c r="M152" s="237"/>
      <c r="N152" s="120" t="str">
        <f>IF(StrategischerEinkäufer_Markt!L25="","keine Person angegeben",StrategischerEinkäufer_Markt!L25)</f>
        <v>keine Person angegeben</v>
      </c>
      <c r="O152" s="121" t="str">
        <f>IF(StrategischerEinkäufer_Markt!M25="","Datum fehlt",StrategischerEinkäufer_Markt!M25)</f>
        <v>Datum fehlt</v>
      </c>
      <c r="P152" s="119" t="str">
        <f>StrategischerEinkäufer_Markt!N25</f>
        <v>keine Antwort</v>
      </c>
    </row>
    <row r="153" spans="1:16" ht="134.25" customHeight="1">
      <c r="A153" s="234" t="str">
        <f>StrategischerEinkäufer_Markt!C26</f>
        <v>Analyse der Leistungsfähigkeit des Beschaffungsmarktes</v>
      </c>
      <c r="B153" s="234"/>
      <c r="C153" s="234" t="str">
        <f>StrategischerEinkäufer_Markt!D26</f>
        <v>Sind die Auftragnehmer in der Lage eine umweltfreundliche Abbaubarkeit der verwendeten Reinigungsmitteln auf den gereinigten Flächen  anzubieten?</v>
      </c>
      <c r="D153" s="234"/>
      <c r="E153" s="234"/>
      <c r="F153" s="235" t="str">
        <f>IF(StrategischerEinkäufer_Markt!G26="","keine Antwort hinterlegt",StrategischerEinkäufer_Markt!G26)</f>
        <v>keine Antwort hinterlegt</v>
      </c>
      <c r="G153" s="235"/>
      <c r="H153" s="235"/>
      <c r="I153" s="235"/>
      <c r="J153" s="235"/>
      <c r="K153" s="120" t="str">
        <f>StrategischerEinkäufer_Markt!H26</f>
        <v>0-überhaupt nicht</v>
      </c>
      <c r="L153" s="236" t="str">
        <f>IF(StrategischerEinkäufer_Markt!K26="","keine weiterführenden Informationen",StrategischerEinkäufer_Markt!K26)</f>
        <v>keine weiterführenden Informationen</v>
      </c>
      <c r="M153" s="237"/>
      <c r="N153" s="120" t="str">
        <f>IF(StrategischerEinkäufer_Markt!L26="","keine Person angegeben",StrategischerEinkäufer_Markt!L26)</f>
        <v>keine Person angegeben</v>
      </c>
      <c r="O153" s="121" t="str">
        <f>IF(StrategischerEinkäufer_Markt!M26="","Datum fehlt",StrategischerEinkäufer_Markt!M26)</f>
        <v>Datum fehlt</v>
      </c>
      <c r="P153" s="119" t="str">
        <f>StrategischerEinkäufer_Markt!N26</f>
        <v>keine Antwort</v>
      </c>
    </row>
    <row r="154" spans="1:16" ht="134.25" customHeight="1">
      <c r="A154" s="234" t="str">
        <f>StrategischerEinkäufer_Markt!C27</f>
        <v>Analyse der Leistungsfähigkeit des Beschaffungsmarktes</v>
      </c>
      <c r="B154" s="234"/>
      <c r="C154" s="234" t="str">
        <f>StrategischerEinkäufer_Markt!D27</f>
        <v>Sind die Auftragnehmer in der Lage eine umweltfreundliche Entsorgung von Reinigungsrückständen  anzubieten?</v>
      </c>
      <c r="D154" s="234"/>
      <c r="E154" s="234"/>
      <c r="F154" s="235" t="str">
        <f>IF(StrategischerEinkäufer_Markt!G27="","keine Antwort hinterlegt",StrategischerEinkäufer_Markt!G27)</f>
        <v>keine Antwort hinterlegt</v>
      </c>
      <c r="G154" s="235"/>
      <c r="H154" s="235"/>
      <c r="I154" s="235"/>
      <c r="J154" s="235"/>
      <c r="K154" s="120" t="str">
        <f>StrategischerEinkäufer_Markt!H27</f>
        <v>0-überhaupt nicht</v>
      </c>
      <c r="L154" s="236" t="str">
        <f>IF(StrategischerEinkäufer_Markt!K27="","keine weiterführenden Informationen",StrategischerEinkäufer_Markt!K27)</f>
        <v>keine weiterführenden Informationen</v>
      </c>
      <c r="M154" s="237"/>
      <c r="N154" s="120" t="str">
        <f>IF(StrategischerEinkäufer_Markt!L27="","keine Person angegeben",StrategischerEinkäufer_Markt!L27)</f>
        <v>keine Person angegeben</v>
      </c>
      <c r="O154" s="121" t="str">
        <f>IF(StrategischerEinkäufer_Markt!M27="","Datum fehlt",StrategischerEinkäufer_Markt!M27)</f>
        <v>Datum fehlt</v>
      </c>
      <c r="P154" s="119" t="str">
        <f>StrategischerEinkäufer_Markt!N27</f>
        <v>keine Antwort</v>
      </c>
    </row>
    <row r="155" spans="1:16" ht="134.25" customHeight="1">
      <c r="A155" s="234" t="str">
        <f>StrategischerEinkäufer_Markt!C28</f>
        <v>Analyse der Leistungsfähigkeit des Beschaffungsmarktes</v>
      </c>
      <c r="B155" s="234"/>
      <c r="C155" s="234" t="str">
        <f>StrategischerEinkäufer_Markt!D28</f>
        <v>Sind die Auftragnehmer in der Lage Messbarkeit und Nachvollziehbarkeit umweltfreundlicher Anforderungen an Reinigungsmittel und Reinigungsleistung  anzubieten?</v>
      </c>
      <c r="D155" s="234"/>
      <c r="E155" s="234"/>
      <c r="F155" s="235" t="str">
        <f>IF(StrategischerEinkäufer_Markt!G28="","keine Antwort hinterlegt",StrategischerEinkäufer_Markt!G28)</f>
        <v>keine Antwort hinterlegt</v>
      </c>
      <c r="G155" s="235"/>
      <c r="H155" s="235"/>
      <c r="I155" s="235"/>
      <c r="J155" s="235"/>
      <c r="K155" s="120" t="str">
        <f>StrategischerEinkäufer_Markt!H28</f>
        <v>0-überhaupt nicht</v>
      </c>
      <c r="L155" s="236" t="str">
        <f>IF(StrategischerEinkäufer_Markt!K28="","keine weiterführenden Informationen",StrategischerEinkäufer_Markt!K28)</f>
        <v>keine weiterführenden Informationen</v>
      </c>
      <c r="M155" s="237"/>
      <c r="N155" s="120" t="str">
        <f>IF(StrategischerEinkäufer_Markt!L28="","keine Person angegeben",StrategischerEinkäufer_Markt!L28)</f>
        <v>keine Person angegeben</v>
      </c>
      <c r="O155" s="121" t="str">
        <f>IF(StrategischerEinkäufer_Markt!M28="","Datum fehlt",StrategischerEinkäufer_Markt!M28)</f>
        <v>Datum fehlt</v>
      </c>
      <c r="P155" s="119" t="str">
        <f>StrategischerEinkäufer_Markt!N28</f>
        <v>keine Antwort</v>
      </c>
    </row>
    <row r="156" spans="1:16" ht="134.25" customHeight="1">
      <c r="A156" s="234" t="str">
        <f>StrategischerEinkäufer_Markt!C29</f>
        <v>Analyse der Leistungsfähigkeit des Beschaffungsmarktes</v>
      </c>
      <c r="B156" s="234"/>
      <c r="C156" s="234" t="str">
        <f>StrategischerEinkäufer_Markt!D29</f>
        <v>Sind die Auftragnehmer in der Lage Ihre Organisation bei der Zielerreichung von ökologischer und sozialer Nachhaltigkeit zu unterstützen?</v>
      </c>
      <c r="D156" s="234"/>
      <c r="E156" s="234"/>
      <c r="F156" s="235" t="str">
        <f>IF(StrategischerEinkäufer_Markt!G29="","keine Antwort hinterlegt",StrategischerEinkäufer_Markt!G29)</f>
        <v>keine Antwort hinterlegt</v>
      </c>
      <c r="G156" s="235"/>
      <c r="H156" s="235"/>
      <c r="I156" s="235"/>
      <c r="J156" s="235"/>
      <c r="K156" s="120" t="str">
        <f>StrategischerEinkäufer_Markt!H29</f>
        <v>0-überhaupt nicht</v>
      </c>
      <c r="L156" s="236" t="str">
        <f>IF(StrategischerEinkäufer_Markt!K29="","keine weiterführenden Informationen",StrategischerEinkäufer_Markt!K29)</f>
        <v>keine weiterführenden Informationen</v>
      </c>
      <c r="M156" s="237"/>
      <c r="N156" s="120" t="str">
        <f>IF(StrategischerEinkäufer_Markt!L29="","keine Person angegeben",StrategischerEinkäufer_Markt!L29)</f>
        <v>keine Person angegeben</v>
      </c>
      <c r="O156" s="121" t="str">
        <f>IF(StrategischerEinkäufer_Markt!M29="","Datum fehlt",StrategischerEinkäufer_Markt!M29)</f>
        <v>Datum fehlt</v>
      </c>
      <c r="P156" s="119" t="str">
        <f>StrategischerEinkäufer_Markt!N29</f>
        <v>keine Antwort</v>
      </c>
    </row>
  </sheetData>
  <mergeCells count="313">
    <mergeCell ref="F50:P50"/>
    <mergeCell ref="F51:P51"/>
    <mergeCell ref="F52:P52"/>
    <mergeCell ref="F53:P53"/>
    <mergeCell ref="F54:P54"/>
    <mergeCell ref="F55:P55"/>
    <mergeCell ref="F56:P56"/>
    <mergeCell ref="F57:P57"/>
    <mergeCell ref="F58:P58"/>
    <mergeCell ref="C58:E58"/>
    <mergeCell ref="C59:E59"/>
    <mergeCell ref="C60:E60"/>
    <mergeCell ref="A49:B49"/>
    <mergeCell ref="A50:B50"/>
    <mergeCell ref="A51:B51"/>
    <mergeCell ref="A52:B52"/>
    <mergeCell ref="A53:B53"/>
    <mergeCell ref="A54:B54"/>
    <mergeCell ref="A55:B55"/>
    <mergeCell ref="A56:B56"/>
    <mergeCell ref="A57:B57"/>
    <mergeCell ref="A58:B58"/>
    <mergeCell ref="A59:B59"/>
    <mergeCell ref="A60:B60"/>
    <mergeCell ref="C50:E50"/>
    <mergeCell ref="C51:E51"/>
    <mergeCell ref="C52:E52"/>
    <mergeCell ref="C53:E53"/>
    <mergeCell ref="C54:E54"/>
    <mergeCell ref="C55:E55"/>
    <mergeCell ref="C56:E56"/>
    <mergeCell ref="C57:E57"/>
    <mergeCell ref="I64:M67"/>
    <mergeCell ref="G68:H73"/>
    <mergeCell ref="G64:H67"/>
    <mergeCell ref="I68:M73"/>
    <mergeCell ref="I74:M79"/>
    <mergeCell ref="N68:N73"/>
    <mergeCell ref="O68:O73"/>
    <mergeCell ref="P68:P73"/>
    <mergeCell ref="O99:P99"/>
    <mergeCell ref="N64:N67"/>
    <mergeCell ref="O64:O67"/>
    <mergeCell ref="P64:P67"/>
    <mergeCell ref="A35:E35"/>
    <mergeCell ref="A36:E36"/>
    <mergeCell ref="F35:P35"/>
    <mergeCell ref="F36:P36"/>
    <mergeCell ref="A28:E28"/>
    <mergeCell ref="A29:E29"/>
    <mergeCell ref="A30:E30"/>
    <mergeCell ref="A31:E31"/>
    <mergeCell ref="A32:E32"/>
    <mergeCell ref="A19:E19"/>
    <mergeCell ref="A20:E20"/>
    <mergeCell ref="A21:E21"/>
    <mergeCell ref="A22:E22"/>
    <mergeCell ref="A23:E23"/>
    <mergeCell ref="A24:E24"/>
    <mergeCell ref="F87:F88"/>
    <mergeCell ref="B102:M102"/>
    <mergeCell ref="B103:M103"/>
    <mergeCell ref="F91:F92"/>
    <mergeCell ref="F89:F90"/>
    <mergeCell ref="F34:P34"/>
    <mergeCell ref="F30:P30"/>
    <mergeCell ref="A25:E25"/>
    <mergeCell ref="A26:E26"/>
    <mergeCell ref="A33:E33"/>
    <mergeCell ref="A34:E34"/>
    <mergeCell ref="A39:P39"/>
    <mergeCell ref="A44:F46"/>
    <mergeCell ref="H43:P43"/>
    <mergeCell ref="G44:G46"/>
    <mergeCell ref="H44:P46"/>
    <mergeCell ref="A40:A41"/>
    <mergeCell ref="B40:F41"/>
    <mergeCell ref="F18:P18"/>
    <mergeCell ref="G63:H63"/>
    <mergeCell ref="I63:M63"/>
    <mergeCell ref="F24:P24"/>
    <mergeCell ref="F25:P25"/>
    <mergeCell ref="F26:P26"/>
    <mergeCell ref="F27:P27"/>
    <mergeCell ref="F28:P28"/>
    <mergeCell ref="F29:P29"/>
    <mergeCell ref="F19:P19"/>
    <mergeCell ref="F20:P20"/>
    <mergeCell ref="F21:P21"/>
    <mergeCell ref="F22:P22"/>
    <mergeCell ref="F23:P23"/>
    <mergeCell ref="H41:P41"/>
    <mergeCell ref="H42:P42"/>
    <mergeCell ref="F31:P31"/>
    <mergeCell ref="F32:P32"/>
    <mergeCell ref="F33:P33"/>
    <mergeCell ref="H40:P40"/>
    <mergeCell ref="F59:P59"/>
    <mergeCell ref="F60:P60"/>
    <mergeCell ref="A48:P48"/>
    <mergeCell ref="F49:P49"/>
    <mergeCell ref="A18:E18"/>
    <mergeCell ref="A27:E27"/>
    <mergeCell ref="A110:B110"/>
    <mergeCell ref="C110:E110"/>
    <mergeCell ref="F110:J110"/>
    <mergeCell ref="L110:M110"/>
    <mergeCell ref="B106:P106"/>
    <mergeCell ref="A86:P86"/>
    <mergeCell ref="N74:N79"/>
    <mergeCell ref="O74:O79"/>
    <mergeCell ref="P74:P79"/>
    <mergeCell ref="N80:N84"/>
    <mergeCell ref="O80:O84"/>
    <mergeCell ref="P80:P84"/>
    <mergeCell ref="I80:M84"/>
    <mergeCell ref="G80:H84"/>
    <mergeCell ref="G74:H79"/>
    <mergeCell ref="A87:E88"/>
    <mergeCell ref="A89:E90"/>
    <mergeCell ref="A91:E92"/>
    <mergeCell ref="A93:E94"/>
    <mergeCell ref="A95:E96"/>
    <mergeCell ref="F95:F96"/>
    <mergeCell ref="F93:F94"/>
    <mergeCell ref="C113:E113"/>
    <mergeCell ref="F113:J113"/>
    <mergeCell ref="A114:B114"/>
    <mergeCell ref="C114:E114"/>
    <mergeCell ref="F114:J114"/>
    <mergeCell ref="A111:B111"/>
    <mergeCell ref="C111:E111"/>
    <mergeCell ref="F111:J111"/>
    <mergeCell ref="A112:B112"/>
    <mergeCell ref="C112:E112"/>
    <mergeCell ref="F112:J112"/>
    <mergeCell ref="L111:M111"/>
    <mergeCell ref="L112:M112"/>
    <mergeCell ref="L113:M113"/>
    <mergeCell ref="L114:M114"/>
    <mergeCell ref="L115:M115"/>
    <mergeCell ref="A119:B119"/>
    <mergeCell ref="C119:E119"/>
    <mergeCell ref="F119:J119"/>
    <mergeCell ref="A120:B120"/>
    <mergeCell ref="C120:E120"/>
    <mergeCell ref="F120:J120"/>
    <mergeCell ref="A117:B117"/>
    <mergeCell ref="C117:E117"/>
    <mergeCell ref="F117:J117"/>
    <mergeCell ref="A118:B118"/>
    <mergeCell ref="C118:E118"/>
    <mergeCell ref="F118:J118"/>
    <mergeCell ref="A115:B115"/>
    <mergeCell ref="C115:E115"/>
    <mergeCell ref="F115:J115"/>
    <mergeCell ref="A116:B116"/>
    <mergeCell ref="C116:E116"/>
    <mergeCell ref="F116:J116"/>
    <mergeCell ref="A113:B113"/>
    <mergeCell ref="A122:B122"/>
    <mergeCell ref="C122:E122"/>
    <mergeCell ref="F122:J122"/>
    <mergeCell ref="L122:M122"/>
    <mergeCell ref="A123:B123"/>
    <mergeCell ref="C123:E123"/>
    <mergeCell ref="F123:J123"/>
    <mergeCell ref="L123:M123"/>
    <mergeCell ref="L116:M116"/>
    <mergeCell ref="L117:M117"/>
    <mergeCell ref="L118:M118"/>
    <mergeCell ref="L119:M119"/>
    <mergeCell ref="L120:M120"/>
    <mergeCell ref="A126:B126"/>
    <mergeCell ref="C126:E126"/>
    <mergeCell ref="F126:J126"/>
    <mergeCell ref="L126:M126"/>
    <mergeCell ref="A127:B127"/>
    <mergeCell ref="C127:E127"/>
    <mergeCell ref="F127:J127"/>
    <mergeCell ref="L127:M127"/>
    <mergeCell ref="A124:B124"/>
    <mergeCell ref="C124:E124"/>
    <mergeCell ref="F124:J124"/>
    <mergeCell ref="L124:M124"/>
    <mergeCell ref="A125:B125"/>
    <mergeCell ref="C125:E125"/>
    <mergeCell ref="F125:J125"/>
    <mergeCell ref="L125:M125"/>
    <mergeCell ref="A130:B130"/>
    <mergeCell ref="C130:E130"/>
    <mergeCell ref="F130:J130"/>
    <mergeCell ref="L130:M130"/>
    <mergeCell ref="A131:B131"/>
    <mergeCell ref="C131:E131"/>
    <mergeCell ref="F131:J131"/>
    <mergeCell ref="L131:M131"/>
    <mergeCell ref="A128:B128"/>
    <mergeCell ref="C128:E128"/>
    <mergeCell ref="F128:J128"/>
    <mergeCell ref="L128:M128"/>
    <mergeCell ref="A129:B129"/>
    <mergeCell ref="C129:E129"/>
    <mergeCell ref="F129:J129"/>
    <mergeCell ref="L129:M129"/>
    <mergeCell ref="A135:B135"/>
    <mergeCell ref="C135:E135"/>
    <mergeCell ref="F135:J135"/>
    <mergeCell ref="L135:M135"/>
    <mergeCell ref="A136:B136"/>
    <mergeCell ref="C136:E136"/>
    <mergeCell ref="F136:J136"/>
    <mergeCell ref="L136:M136"/>
    <mergeCell ref="A132:B132"/>
    <mergeCell ref="C132:E132"/>
    <mergeCell ref="F132:J132"/>
    <mergeCell ref="L132:M132"/>
    <mergeCell ref="A134:B134"/>
    <mergeCell ref="C134:E134"/>
    <mergeCell ref="F134:J134"/>
    <mergeCell ref="L134:M134"/>
    <mergeCell ref="C139:E139"/>
    <mergeCell ref="F139:J139"/>
    <mergeCell ref="L139:M139"/>
    <mergeCell ref="A140:B140"/>
    <mergeCell ref="C140:E140"/>
    <mergeCell ref="F140:J140"/>
    <mergeCell ref="L140:M140"/>
    <mergeCell ref="A137:B137"/>
    <mergeCell ref="C137:E137"/>
    <mergeCell ref="F137:J137"/>
    <mergeCell ref="L137:M137"/>
    <mergeCell ref="A138:B138"/>
    <mergeCell ref="C138:E138"/>
    <mergeCell ref="F138:J138"/>
    <mergeCell ref="L138:M138"/>
    <mergeCell ref="A146:B146"/>
    <mergeCell ref="C146:E146"/>
    <mergeCell ref="F146:J146"/>
    <mergeCell ref="L146:M146"/>
    <mergeCell ref="A147:B147"/>
    <mergeCell ref="C147:E147"/>
    <mergeCell ref="F147:J147"/>
    <mergeCell ref="L147:M147"/>
    <mergeCell ref="A143:B143"/>
    <mergeCell ref="C143:E143"/>
    <mergeCell ref="F143:J143"/>
    <mergeCell ref="L143:M143"/>
    <mergeCell ref="A144:B144"/>
    <mergeCell ref="C144:E144"/>
    <mergeCell ref="F144:J144"/>
    <mergeCell ref="L144:M144"/>
    <mergeCell ref="L150:M150"/>
    <mergeCell ref="A151:B151"/>
    <mergeCell ref="C151:E151"/>
    <mergeCell ref="F151:J151"/>
    <mergeCell ref="L151:M151"/>
    <mergeCell ref="A148:B148"/>
    <mergeCell ref="C148:E148"/>
    <mergeCell ref="F148:J148"/>
    <mergeCell ref="L148:M148"/>
    <mergeCell ref="A149:B149"/>
    <mergeCell ref="C149:E149"/>
    <mergeCell ref="F149:J149"/>
    <mergeCell ref="L149:M149"/>
    <mergeCell ref="A156:B156"/>
    <mergeCell ref="C156:E156"/>
    <mergeCell ref="F156:J156"/>
    <mergeCell ref="L156:M156"/>
    <mergeCell ref="A98:P98"/>
    <mergeCell ref="A154:B154"/>
    <mergeCell ref="C154:E154"/>
    <mergeCell ref="F154:J154"/>
    <mergeCell ref="L154:M154"/>
    <mergeCell ref="A155:B155"/>
    <mergeCell ref="C155:E155"/>
    <mergeCell ref="F155:J155"/>
    <mergeCell ref="L155:M155"/>
    <mergeCell ref="A152:B152"/>
    <mergeCell ref="C152:E152"/>
    <mergeCell ref="F152:J152"/>
    <mergeCell ref="L152:M152"/>
    <mergeCell ref="A153:B153"/>
    <mergeCell ref="C153:E153"/>
    <mergeCell ref="F153:J153"/>
    <mergeCell ref="L153:M153"/>
    <mergeCell ref="A150:B150"/>
    <mergeCell ref="C150:E150"/>
    <mergeCell ref="F150:J150"/>
    <mergeCell ref="A17:P17"/>
    <mergeCell ref="A109:P109"/>
    <mergeCell ref="A121:P121"/>
    <mergeCell ref="A133:P133"/>
    <mergeCell ref="A145:P145"/>
    <mergeCell ref="A62:P62"/>
    <mergeCell ref="B99:M99"/>
    <mergeCell ref="G87:H91"/>
    <mergeCell ref="G92:H96"/>
    <mergeCell ref="I92:P96"/>
    <mergeCell ref="I87:P91"/>
    <mergeCell ref="B105:M105"/>
    <mergeCell ref="B100:M100"/>
    <mergeCell ref="B101:M101"/>
    <mergeCell ref="B104:M104"/>
    <mergeCell ref="A141:B141"/>
    <mergeCell ref="C141:E141"/>
    <mergeCell ref="F141:J141"/>
    <mergeCell ref="L141:M141"/>
    <mergeCell ref="A142:B142"/>
    <mergeCell ref="C142:E142"/>
    <mergeCell ref="F142:J142"/>
    <mergeCell ref="L142:M142"/>
    <mergeCell ref="A139:B139"/>
  </mergeCells>
  <pageMargins left="0.7" right="0.7" top="0.78740157499999996" bottom="0.78740157499999996" header="0.3" footer="0.3"/>
  <pageSetup paperSize="9" scale="52" fitToHeight="0" orientation="landscape" r:id="rId1"/>
  <rowBreaks count="7" manualBreakCount="7">
    <brk id="37" max="16383" man="1"/>
    <brk id="60" max="16383" man="1"/>
    <brk id="97" max="16383" man="1"/>
    <brk id="106" max="16383" man="1"/>
    <brk id="120" max="16383" man="1"/>
    <brk id="132" max="16383" man="1"/>
    <brk id="144" max="16383" man="1"/>
  </rowBreaks>
  <drawing r:id="rId2"/>
  <legacyDrawing r:id="rId3"/>
  <oleObjects>
    <mc:AlternateContent xmlns:mc="http://schemas.openxmlformats.org/markup-compatibility/2006">
      <mc:Choice Requires="x14">
        <oleObject progId="Visio.Drawing.15" shapeId="72705" r:id="rId4">
          <objectPr defaultSize="0" autoPict="0" r:id="rId5">
            <anchor moveWithCells="1">
              <from>
                <xdr:col>14</xdr:col>
                <xdr:colOff>812800</xdr:colOff>
                <xdr:row>0</xdr:row>
                <xdr:rowOff>88900</xdr:rowOff>
              </from>
              <to>
                <xdr:col>15</xdr:col>
                <xdr:colOff>977900</xdr:colOff>
                <xdr:row>7</xdr:row>
                <xdr:rowOff>50800</xdr:rowOff>
              </to>
            </anchor>
          </objectPr>
        </oleObject>
      </mc:Choice>
      <mc:Fallback>
        <oleObject progId="Visio.Drawing.15" shapeId="72705" r:id="rId4"/>
      </mc:Fallback>
    </mc:AlternateContent>
  </oleObjec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2438B-E708-44BE-844E-5AC8E5FA149D}">
  <sheetPr codeName="Tabelle7"/>
  <dimension ref="A1:N69"/>
  <sheetViews>
    <sheetView showGridLines="0" zoomScale="60" zoomScaleNormal="60" workbookViewId="0">
      <pane ySplit="1" topLeftCell="A53" activePane="bottomLeft" state="frozen"/>
      <selection activeCell="B2" sqref="B2"/>
      <selection pane="bottomLeft" activeCell="D91" sqref="D91"/>
    </sheetView>
  </sheetViews>
  <sheetFormatPr baseColWidth="10" defaultColWidth="11.5" defaultRowHeight="15"/>
  <cols>
    <col min="1" max="1" width="3.6640625" style="88" bestFit="1" customWidth="1"/>
    <col min="2" max="2" width="47.83203125" style="88" bestFit="1" customWidth="1"/>
    <col min="3" max="3" width="50.6640625" style="155" customWidth="1"/>
    <col min="4" max="4" width="104" style="155" customWidth="1"/>
    <col min="5" max="5" width="50.6640625" style="155" customWidth="1"/>
    <col min="6" max="6" width="81.5" style="88" customWidth="1"/>
    <col min="7" max="7" width="54.5" style="88" customWidth="1"/>
    <col min="8" max="8" width="71.5" style="88" customWidth="1"/>
    <col min="9" max="9" width="91.1640625" style="88" customWidth="1"/>
    <col min="10" max="11" width="43.6640625" style="88" customWidth="1"/>
    <col min="13" max="13" width="20" style="1" customWidth="1"/>
    <col min="14" max="16384" width="11.5" style="1"/>
  </cols>
  <sheetData>
    <row r="1" spans="1:14" ht="32">
      <c r="A1" s="81" t="s">
        <v>799</v>
      </c>
      <c r="B1" s="82" t="s">
        <v>800</v>
      </c>
      <c r="C1" s="82" t="s">
        <v>801</v>
      </c>
      <c r="D1" s="82" t="s">
        <v>802</v>
      </c>
      <c r="E1" s="82" t="s">
        <v>803</v>
      </c>
      <c r="F1" s="82" t="s">
        <v>804</v>
      </c>
      <c r="G1" s="83" t="s">
        <v>805</v>
      </c>
      <c r="H1" s="84" t="s">
        <v>806</v>
      </c>
      <c r="I1" s="85" t="s">
        <v>807</v>
      </c>
      <c r="J1" s="85" t="s">
        <v>808</v>
      </c>
      <c r="K1" s="85" t="s">
        <v>809</v>
      </c>
      <c r="L1" s="85" t="s">
        <v>810</v>
      </c>
      <c r="M1" s="77" t="s">
        <v>1013</v>
      </c>
      <c r="N1" s="77" t="s">
        <v>10</v>
      </c>
    </row>
    <row r="2" spans="1:14">
      <c r="A2" s="86">
        <v>1</v>
      </c>
      <c r="B2" s="87" t="s">
        <v>811</v>
      </c>
      <c r="C2" s="154" t="s">
        <v>1014</v>
      </c>
      <c r="D2" s="154" t="s">
        <v>1015</v>
      </c>
      <c r="E2" s="154" t="s">
        <v>1016</v>
      </c>
      <c r="F2" s="154" t="s">
        <v>1017</v>
      </c>
      <c r="G2" s="154" t="s">
        <v>1018</v>
      </c>
      <c r="H2" s="154" t="s">
        <v>1019</v>
      </c>
      <c r="I2" s="154" t="s">
        <v>812</v>
      </c>
      <c r="J2" s="154" t="s">
        <v>813</v>
      </c>
      <c r="K2" s="154" t="s">
        <v>1020</v>
      </c>
      <c r="L2" s="140">
        <v>1</v>
      </c>
      <c r="N2" s="1" t="s">
        <v>1021</v>
      </c>
    </row>
    <row r="3" spans="1:14">
      <c r="A3" s="86">
        <v>1</v>
      </c>
      <c r="B3" s="87" t="s">
        <v>811</v>
      </c>
      <c r="C3" s="154" t="s">
        <v>1014</v>
      </c>
      <c r="D3" s="154" t="s">
        <v>1015</v>
      </c>
      <c r="E3" s="154" t="s">
        <v>1016</v>
      </c>
      <c r="F3" s="154" t="s">
        <v>1017</v>
      </c>
      <c r="G3" s="154" t="s">
        <v>1018</v>
      </c>
      <c r="H3" s="154" t="s">
        <v>1019</v>
      </c>
      <c r="I3" s="154" t="s">
        <v>1022</v>
      </c>
      <c r="J3" s="154" t="s">
        <v>813</v>
      </c>
      <c r="K3" s="154" t="s">
        <v>1023</v>
      </c>
      <c r="L3" s="140">
        <v>1</v>
      </c>
      <c r="N3" s="1" t="s">
        <v>760</v>
      </c>
    </row>
    <row r="4" spans="1:14">
      <c r="A4" s="86">
        <v>1</v>
      </c>
      <c r="B4" s="87" t="s">
        <v>811</v>
      </c>
      <c r="C4" s="154" t="s">
        <v>1014</v>
      </c>
      <c r="D4" s="154" t="s">
        <v>1015</v>
      </c>
      <c r="E4" s="154" t="s">
        <v>1016</v>
      </c>
      <c r="F4" s="154" t="s">
        <v>1017</v>
      </c>
      <c r="G4" s="154" t="s">
        <v>1018</v>
      </c>
      <c r="H4" s="154" t="s">
        <v>1019</v>
      </c>
      <c r="I4" s="154" t="s">
        <v>815</v>
      </c>
      <c r="J4" s="154" t="s">
        <v>814</v>
      </c>
      <c r="K4" s="154" t="s">
        <v>1024</v>
      </c>
      <c r="L4" s="140">
        <v>2</v>
      </c>
      <c r="N4" s="1" t="s">
        <v>1025</v>
      </c>
    </row>
    <row r="5" spans="1:14">
      <c r="A5" s="86">
        <v>1</v>
      </c>
      <c r="B5" s="87" t="s">
        <v>811</v>
      </c>
      <c r="C5" s="154" t="s">
        <v>1014</v>
      </c>
      <c r="D5" s="154" t="s">
        <v>1015</v>
      </c>
      <c r="E5" s="154" t="s">
        <v>1016</v>
      </c>
      <c r="F5" s="154" t="s">
        <v>1017</v>
      </c>
      <c r="G5" s="154" t="s">
        <v>1018</v>
      </c>
      <c r="H5" s="154" t="s">
        <v>1019</v>
      </c>
      <c r="I5" s="154" t="s">
        <v>816</v>
      </c>
      <c r="J5" s="154" t="s">
        <v>814</v>
      </c>
      <c r="K5" s="154" t="s">
        <v>1026</v>
      </c>
      <c r="L5" s="140">
        <v>2</v>
      </c>
      <c r="N5" s="1" t="s">
        <v>1027</v>
      </c>
    </row>
    <row r="6" spans="1:14">
      <c r="A6" s="86">
        <v>1</v>
      </c>
      <c r="B6" s="87" t="s">
        <v>811</v>
      </c>
      <c r="C6" s="154" t="s">
        <v>1014</v>
      </c>
      <c r="D6" s="154" t="s">
        <v>1015</v>
      </c>
      <c r="E6" s="154" t="s">
        <v>1016</v>
      </c>
      <c r="F6" s="154" t="s">
        <v>1017</v>
      </c>
      <c r="G6" s="154" t="s">
        <v>1018</v>
      </c>
      <c r="H6" s="154" t="s">
        <v>1019</v>
      </c>
      <c r="I6" s="154" t="s">
        <v>1028</v>
      </c>
      <c r="J6" s="154" t="s">
        <v>1006</v>
      </c>
      <c r="K6" s="154" t="s">
        <v>1029</v>
      </c>
      <c r="L6" s="140">
        <v>1</v>
      </c>
      <c r="N6" s="1" t="s">
        <v>1027</v>
      </c>
    </row>
    <row r="7" spans="1:14">
      <c r="A7" s="86">
        <v>1</v>
      </c>
      <c r="B7" s="87" t="s">
        <v>811</v>
      </c>
      <c r="C7" s="154" t="s">
        <v>1014</v>
      </c>
      <c r="D7" s="154" t="s">
        <v>1015</v>
      </c>
      <c r="E7" s="154" t="s">
        <v>1016</v>
      </c>
      <c r="F7" s="154" t="s">
        <v>1017</v>
      </c>
      <c r="G7" s="154" t="s">
        <v>1018</v>
      </c>
      <c r="H7" s="154" t="s">
        <v>1019</v>
      </c>
      <c r="I7" s="154" t="s">
        <v>1030</v>
      </c>
      <c r="J7" s="154" t="s">
        <v>813</v>
      </c>
      <c r="K7" s="154" t="s">
        <v>1031</v>
      </c>
      <c r="L7" s="140">
        <v>1</v>
      </c>
      <c r="N7" s="1" t="s">
        <v>1027</v>
      </c>
    </row>
    <row r="8" spans="1:14">
      <c r="A8" s="86">
        <v>1</v>
      </c>
      <c r="B8" s="87" t="s">
        <v>811</v>
      </c>
      <c r="C8" s="154" t="s">
        <v>1014</v>
      </c>
      <c r="D8" s="154" t="s">
        <v>1015</v>
      </c>
      <c r="E8" s="154" t="s">
        <v>1016</v>
      </c>
      <c r="F8" s="154" t="s">
        <v>1017</v>
      </c>
      <c r="G8" s="154" t="s">
        <v>1018</v>
      </c>
      <c r="H8" s="154" t="s">
        <v>1019</v>
      </c>
      <c r="I8" s="154" t="s">
        <v>817</v>
      </c>
      <c r="J8" s="154" t="s">
        <v>1008</v>
      </c>
      <c r="K8" s="154" t="s">
        <v>1032</v>
      </c>
      <c r="L8" s="140">
        <v>1</v>
      </c>
      <c r="N8" s="1" t="s">
        <v>548</v>
      </c>
    </row>
    <row r="9" spans="1:14">
      <c r="A9" s="86">
        <v>1</v>
      </c>
      <c r="B9" s="87" t="s">
        <v>811</v>
      </c>
      <c r="C9" s="154" t="s">
        <v>1014</v>
      </c>
      <c r="D9" s="154" t="s">
        <v>1015</v>
      </c>
      <c r="E9" s="154" t="s">
        <v>1016</v>
      </c>
      <c r="F9" s="154" t="s">
        <v>1017</v>
      </c>
      <c r="G9" s="154" t="s">
        <v>1018</v>
      </c>
      <c r="H9" s="154" t="s">
        <v>1019</v>
      </c>
      <c r="I9" s="154" t="s">
        <v>1033</v>
      </c>
      <c r="J9" s="154" t="s">
        <v>1008</v>
      </c>
      <c r="K9" s="154" t="s">
        <v>1034</v>
      </c>
      <c r="L9" s="140">
        <v>1</v>
      </c>
      <c r="N9" s="1" t="s">
        <v>548</v>
      </c>
    </row>
    <row r="10" spans="1:14">
      <c r="A10" s="86">
        <v>1</v>
      </c>
      <c r="B10" s="87" t="s">
        <v>811</v>
      </c>
      <c r="C10" s="154" t="s">
        <v>1014</v>
      </c>
      <c r="D10" s="154" t="s">
        <v>1015</v>
      </c>
      <c r="E10" s="154" t="s">
        <v>1016</v>
      </c>
      <c r="F10" s="154" t="s">
        <v>1017</v>
      </c>
      <c r="G10" s="154" t="s">
        <v>1018</v>
      </c>
      <c r="H10" s="154" t="s">
        <v>1019</v>
      </c>
      <c r="I10" s="154" t="s">
        <v>818</v>
      </c>
      <c r="J10" s="154" t="s">
        <v>1007</v>
      </c>
      <c r="K10" s="154" t="s">
        <v>1035</v>
      </c>
      <c r="L10" s="140">
        <v>1</v>
      </c>
      <c r="N10" s="1" t="s">
        <v>770</v>
      </c>
    </row>
    <row r="11" spans="1:14">
      <c r="A11" s="86">
        <v>1</v>
      </c>
      <c r="B11" s="87" t="s">
        <v>811</v>
      </c>
      <c r="C11" s="154" t="s">
        <v>1014</v>
      </c>
      <c r="D11" s="154" t="s">
        <v>1015</v>
      </c>
      <c r="E11" s="154" t="s">
        <v>1016</v>
      </c>
      <c r="F11" s="154" t="s">
        <v>1017</v>
      </c>
      <c r="G11" s="154" t="s">
        <v>1018</v>
      </c>
      <c r="H11" s="154" t="s">
        <v>1019</v>
      </c>
      <c r="I11" s="154" t="s">
        <v>1036</v>
      </c>
      <c r="J11" s="154" t="s">
        <v>1007</v>
      </c>
      <c r="K11" s="154" t="s">
        <v>1037</v>
      </c>
      <c r="L11" s="140">
        <v>1</v>
      </c>
      <c r="N11" s="1" t="s">
        <v>770</v>
      </c>
    </row>
    <row r="12" spans="1:14">
      <c r="A12" s="86">
        <v>2</v>
      </c>
      <c r="B12" s="87" t="s">
        <v>819</v>
      </c>
      <c r="C12" s="154" t="s">
        <v>1038</v>
      </c>
      <c r="D12" s="154" t="s">
        <v>1039</v>
      </c>
      <c r="E12" s="154" t="s">
        <v>1040</v>
      </c>
      <c r="F12" s="154" t="s">
        <v>1041</v>
      </c>
      <c r="G12" s="154" t="s">
        <v>1042</v>
      </c>
      <c r="H12" s="154" t="s">
        <v>1043</v>
      </c>
      <c r="I12" s="154" t="s">
        <v>820</v>
      </c>
      <c r="J12" s="154" t="s">
        <v>813</v>
      </c>
      <c r="K12" s="154" t="s">
        <v>1044</v>
      </c>
      <c r="L12" s="140">
        <v>1</v>
      </c>
      <c r="N12" s="1" t="s">
        <v>156</v>
      </c>
    </row>
    <row r="13" spans="1:14">
      <c r="A13" s="86">
        <v>2</v>
      </c>
      <c r="B13" s="87" t="s">
        <v>819</v>
      </c>
      <c r="C13" s="154" t="s">
        <v>1038</v>
      </c>
      <c r="D13" s="154" t="s">
        <v>1039</v>
      </c>
      <c r="E13" s="154" t="s">
        <v>1040</v>
      </c>
      <c r="F13" s="154" t="s">
        <v>1041</v>
      </c>
      <c r="G13" s="154" t="s">
        <v>1042</v>
      </c>
      <c r="H13" s="154" t="s">
        <v>1043</v>
      </c>
      <c r="I13" s="154" t="s">
        <v>821</v>
      </c>
      <c r="J13" s="154" t="s">
        <v>813</v>
      </c>
      <c r="K13" s="154" t="s">
        <v>822</v>
      </c>
      <c r="L13" s="140">
        <v>2</v>
      </c>
      <c r="N13" s="1" t="s">
        <v>156</v>
      </c>
    </row>
    <row r="14" spans="1:14">
      <c r="A14" s="86">
        <v>2</v>
      </c>
      <c r="B14" s="87" t="s">
        <v>819</v>
      </c>
      <c r="C14" s="154" t="s">
        <v>1038</v>
      </c>
      <c r="D14" s="154" t="s">
        <v>1039</v>
      </c>
      <c r="E14" s="154" t="s">
        <v>1040</v>
      </c>
      <c r="F14" s="154" t="s">
        <v>1041</v>
      </c>
      <c r="G14" s="154" t="s">
        <v>1042</v>
      </c>
      <c r="H14" s="154" t="s">
        <v>1043</v>
      </c>
      <c r="I14" s="154" t="s">
        <v>1045</v>
      </c>
      <c r="J14" s="154" t="s">
        <v>814</v>
      </c>
      <c r="K14" s="154" t="s">
        <v>1046</v>
      </c>
      <c r="L14" s="140">
        <v>1</v>
      </c>
      <c r="N14" s="1" t="s">
        <v>1025</v>
      </c>
    </row>
    <row r="15" spans="1:14">
      <c r="A15" s="86">
        <v>2</v>
      </c>
      <c r="B15" s="87" t="s">
        <v>819</v>
      </c>
      <c r="C15" s="154" t="s">
        <v>1038</v>
      </c>
      <c r="D15" s="154" t="s">
        <v>1039</v>
      </c>
      <c r="E15" s="154" t="s">
        <v>1040</v>
      </c>
      <c r="F15" s="154" t="s">
        <v>1041</v>
      </c>
      <c r="G15" s="154" t="s">
        <v>1042</v>
      </c>
      <c r="H15" s="154" t="s">
        <v>1043</v>
      </c>
      <c r="I15" s="154" t="s">
        <v>1047</v>
      </c>
      <c r="J15" s="154" t="s">
        <v>814</v>
      </c>
      <c r="K15" s="154" t="s">
        <v>1048</v>
      </c>
      <c r="L15" s="140">
        <v>1</v>
      </c>
      <c r="N15" s="1" t="s">
        <v>1049</v>
      </c>
    </row>
    <row r="16" spans="1:14">
      <c r="A16" s="86">
        <v>2</v>
      </c>
      <c r="B16" s="87" t="s">
        <v>819</v>
      </c>
      <c r="C16" s="154" t="s">
        <v>1038</v>
      </c>
      <c r="D16" s="154" t="s">
        <v>1039</v>
      </c>
      <c r="E16" s="154" t="s">
        <v>1040</v>
      </c>
      <c r="F16" s="154" t="s">
        <v>1041</v>
      </c>
      <c r="G16" s="154" t="s">
        <v>1042</v>
      </c>
      <c r="H16" s="154" t="s">
        <v>1043</v>
      </c>
      <c r="I16" s="154" t="s">
        <v>1050</v>
      </c>
      <c r="J16" s="154" t="s">
        <v>1008</v>
      </c>
      <c r="K16" s="154" t="s">
        <v>1051</v>
      </c>
      <c r="L16" s="140">
        <v>1</v>
      </c>
      <c r="N16" s="1" t="s">
        <v>548</v>
      </c>
    </row>
    <row r="17" spans="1:14">
      <c r="A17" s="86">
        <v>2</v>
      </c>
      <c r="B17" s="87" t="s">
        <v>819</v>
      </c>
      <c r="C17" s="154" t="s">
        <v>1038</v>
      </c>
      <c r="D17" s="154" t="s">
        <v>1039</v>
      </c>
      <c r="E17" s="154" t="s">
        <v>1040</v>
      </c>
      <c r="F17" s="154" t="s">
        <v>1041</v>
      </c>
      <c r="G17" s="154" t="s">
        <v>1042</v>
      </c>
      <c r="H17" s="154" t="s">
        <v>1043</v>
      </c>
      <c r="I17" s="154" t="s">
        <v>1052</v>
      </c>
      <c r="J17" s="154" t="s">
        <v>1007</v>
      </c>
      <c r="K17" s="154" t="s">
        <v>1053</v>
      </c>
      <c r="L17" s="140">
        <v>2</v>
      </c>
      <c r="N17" s="1" t="s">
        <v>770</v>
      </c>
    </row>
    <row r="18" spans="1:14">
      <c r="A18" s="86">
        <v>3</v>
      </c>
      <c r="B18" s="87" t="s">
        <v>823</v>
      </c>
      <c r="C18" s="154" t="s">
        <v>1054</v>
      </c>
      <c r="D18" s="154" t="s">
        <v>1055</v>
      </c>
      <c r="E18" s="154" t="s">
        <v>1056</v>
      </c>
      <c r="F18" s="154" t="s">
        <v>1057</v>
      </c>
      <c r="G18" s="154" t="s">
        <v>1058</v>
      </c>
      <c r="H18" s="154" t="s">
        <v>1059</v>
      </c>
      <c r="I18" s="154" t="s">
        <v>821</v>
      </c>
      <c r="J18" s="154" t="s">
        <v>813</v>
      </c>
      <c r="K18" s="154" t="s">
        <v>1060</v>
      </c>
      <c r="L18" s="140">
        <v>2</v>
      </c>
      <c r="N18" s="1" t="s">
        <v>770</v>
      </c>
    </row>
    <row r="19" spans="1:14">
      <c r="A19" s="86">
        <v>3</v>
      </c>
      <c r="B19" s="87" t="s">
        <v>823</v>
      </c>
      <c r="C19" s="154" t="s">
        <v>1054</v>
      </c>
      <c r="D19" s="154" t="s">
        <v>1055</v>
      </c>
      <c r="E19" s="154" t="s">
        <v>1061</v>
      </c>
      <c r="F19" s="154" t="s">
        <v>1057</v>
      </c>
      <c r="G19" s="154" t="s">
        <v>1058</v>
      </c>
      <c r="H19" s="154" t="s">
        <v>1059</v>
      </c>
      <c r="I19" s="154" t="s">
        <v>824</v>
      </c>
      <c r="J19" s="154" t="s">
        <v>813</v>
      </c>
      <c r="K19" s="154" t="s">
        <v>1062</v>
      </c>
      <c r="L19" s="140">
        <v>2</v>
      </c>
      <c r="N19" s="1" t="s">
        <v>1063</v>
      </c>
    </row>
    <row r="20" spans="1:14">
      <c r="A20" s="86">
        <v>3</v>
      </c>
      <c r="B20" s="87" t="s">
        <v>823</v>
      </c>
      <c r="C20" s="154" t="s">
        <v>1054</v>
      </c>
      <c r="D20" s="154" t="s">
        <v>1055</v>
      </c>
      <c r="E20" s="154" t="s">
        <v>1061</v>
      </c>
      <c r="F20" s="154" t="s">
        <v>1057</v>
      </c>
      <c r="G20" s="154" t="s">
        <v>1058</v>
      </c>
      <c r="H20" s="154" t="s">
        <v>1059</v>
      </c>
      <c r="I20" s="154" t="s">
        <v>825</v>
      </c>
      <c r="J20" s="154" t="s">
        <v>814</v>
      </c>
      <c r="K20" s="154" t="s">
        <v>1064</v>
      </c>
      <c r="L20" s="140">
        <v>1</v>
      </c>
      <c r="N20" s="1" t="s">
        <v>1021</v>
      </c>
    </row>
    <row r="21" spans="1:14">
      <c r="A21" s="86">
        <v>3</v>
      </c>
      <c r="B21" s="87" t="s">
        <v>823</v>
      </c>
      <c r="C21" s="154" t="s">
        <v>1054</v>
      </c>
      <c r="D21" s="154" t="s">
        <v>1055</v>
      </c>
      <c r="E21" s="154" t="s">
        <v>1061</v>
      </c>
      <c r="F21" s="154" t="s">
        <v>1057</v>
      </c>
      <c r="G21" s="154" t="s">
        <v>1058</v>
      </c>
      <c r="H21" s="154" t="s">
        <v>1059</v>
      </c>
      <c r="I21" s="154" t="s">
        <v>1065</v>
      </c>
      <c r="J21" s="154" t="s">
        <v>814</v>
      </c>
      <c r="K21" s="154" t="s">
        <v>1066</v>
      </c>
      <c r="L21" s="140">
        <v>1</v>
      </c>
      <c r="N21" s="1" t="s">
        <v>1067</v>
      </c>
    </row>
    <row r="22" spans="1:14">
      <c r="A22" s="86">
        <v>3</v>
      </c>
      <c r="B22" s="87" t="s">
        <v>823</v>
      </c>
      <c r="C22" s="154" t="s">
        <v>1054</v>
      </c>
      <c r="D22" s="154" t="s">
        <v>1055</v>
      </c>
      <c r="E22" s="154" t="s">
        <v>1061</v>
      </c>
      <c r="F22" s="154" t="s">
        <v>1057</v>
      </c>
      <c r="G22" s="154" t="s">
        <v>1058</v>
      </c>
      <c r="H22" s="154" t="s">
        <v>1059</v>
      </c>
      <c r="I22" s="154" t="s">
        <v>1068</v>
      </c>
      <c r="J22" s="154" t="s">
        <v>1006</v>
      </c>
      <c r="K22" s="154" t="s">
        <v>1069</v>
      </c>
      <c r="L22" s="140">
        <v>1</v>
      </c>
      <c r="N22" s="1" t="s">
        <v>1021</v>
      </c>
    </row>
    <row r="23" spans="1:14">
      <c r="A23" s="86">
        <v>3</v>
      </c>
      <c r="B23" s="87" t="s">
        <v>823</v>
      </c>
      <c r="C23" s="154" t="s">
        <v>1054</v>
      </c>
      <c r="D23" s="154" t="s">
        <v>1055</v>
      </c>
      <c r="E23" s="154" t="s">
        <v>1061</v>
      </c>
      <c r="F23" s="154" t="s">
        <v>1057</v>
      </c>
      <c r="G23" s="154" t="s">
        <v>1058</v>
      </c>
      <c r="H23" s="154" t="s">
        <v>1059</v>
      </c>
      <c r="I23" s="154" t="s">
        <v>826</v>
      </c>
      <c r="J23" s="154" t="s">
        <v>1006</v>
      </c>
      <c r="K23" s="154" t="s">
        <v>1070</v>
      </c>
      <c r="L23" s="140">
        <v>1</v>
      </c>
      <c r="N23" s="1" t="s">
        <v>1049</v>
      </c>
    </row>
    <row r="24" spans="1:14">
      <c r="A24" s="86">
        <v>3</v>
      </c>
      <c r="B24" s="87" t="s">
        <v>823</v>
      </c>
      <c r="C24" s="154" t="s">
        <v>1054</v>
      </c>
      <c r="D24" s="154" t="s">
        <v>1055</v>
      </c>
      <c r="E24" s="154" t="s">
        <v>1061</v>
      </c>
      <c r="F24" s="154" t="s">
        <v>1057</v>
      </c>
      <c r="G24" s="154" t="s">
        <v>1058</v>
      </c>
      <c r="H24" s="154" t="s">
        <v>1059</v>
      </c>
      <c r="I24" s="154" t="s">
        <v>827</v>
      </c>
      <c r="J24" s="154" t="s">
        <v>1006</v>
      </c>
      <c r="K24" s="154" t="s">
        <v>828</v>
      </c>
      <c r="L24" s="140">
        <v>1</v>
      </c>
      <c r="N24" s="1" t="s">
        <v>1021</v>
      </c>
    </row>
    <row r="25" spans="1:14">
      <c r="A25" s="86">
        <v>3</v>
      </c>
      <c r="B25" s="87" t="s">
        <v>823</v>
      </c>
      <c r="C25" s="154" t="s">
        <v>1054</v>
      </c>
      <c r="D25" s="154" t="s">
        <v>1055</v>
      </c>
      <c r="E25" s="154" t="s">
        <v>1061</v>
      </c>
      <c r="F25" s="154" t="s">
        <v>1057</v>
      </c>
      <c r="G25" s="154" t="s">
        <v>1058</v>
      </c>
      <c r="H25" s="154" t="s">
        <v>1059</v>
      </c>
      <c r="I25" s="154" t="s">
        <v>829</v>
      </c>
      <c r="J25" s="154" t="s">
        <v>1006</v>
      </c>
      <c r="K25" s="154" t="s">
        <v>1071</v>
      </c>
      <c r="L25" s="140">
        <v>1</v>
      </c>
      <c r="N25" s="1" t="s">
        <v>1021</v>
      </c>
    </row>
    <row r="26" spans="1:14">
      <c r="A26" s="86">
        <v>3</v>
      </c>
      <c r="B26" s="87" t="s">
        <v>823</v>
      </c>
      <c r="C26" s="154" t="s">
        <v>1054</v>
      </c>
      <c r="D26" s="154" t="s">
        <v>1055</v>
      </c>
      <c r="E26" s="154" t="s">
        <v>1061</v>
      </c>
      <c r="F26" s="154" t="s">
        <v>1057</v>
      </c>
      <c r="G26" s="154" t="s">
        <v>1058</v>
      </c>
      <c r="H26" s="154" t="s">
        <v>1059</v>
      </c>
      <c r="I26" s="154" t="s">
        <v>830</v>
      </c>
      <c r="J26" s="154" t="s">
        <v>1008</v>
      </c>
      <c r="K26" s="154" t="s">
        <v>1072</v>
      </c>
      <c r="L26" s="140">
        <v>2</v>
      </c>
      <c r="N26" s="1" t="s">
        <v>1063</v>
      </c>
    </row>
    <row r="27" spans="1:14">
      <c r="A27" s="86">
        <v>3</v>
      </c>
      <c r="B27" s="87" t="s">
        <v>823</v>
      </c>
      <c r="C27" s="154" t="s">
        <v>1054</v>
      </c>
      <c r="D27" s="154" t="s">
        <v>1055</v>
      </c>
      <c r="E27" s="154" t="s">
        <v>1061</v>
      </c>
      <c r="F27" s="154" t="s">
        <v>1057</v>
      </c>
      <c r="G27" s="154" t="s">
        <v>1058</v>
      </c>
      <c r="H27" s="154" t="s">
        <v>1059</v>
      </c>
      <c r="I27" s="154" t="s">
        <v>831</v>
      </c>
      <c r="J27" s="154" t="s">
        <v>1008</v>
      </c>
      <c r="K27" s="154" t="s">
        <v>1073</v>
      </c>
      <c r="L27" s="140">
        <v>2</v>
      </c>
      <c r="N27" s="1" t="s">
        <v>548</v>
      </c>
    </row>
    <row r="28" spans="1:14">
      <c r="A28" s="86">
        <v>3</v>
      </c>
      <c r="B28" s="87" t="s">
        <v>823</v>
      </c>
      <c r="C28" s="154" t="s">
        <v>1054</v>
      </c>
      <c r="D28" s="154" t="s">
        <v>1055</v>
      </c>
      <c r="E28" s="154" t="s">
        <v>1061</v>
      </c>
      <c r="F28" s="154" t="s">
        <v>1057</v>
      </c>
      <c r="G28" s="154" t="s">
        <v>1058</v>
      </c>
      <c r="H28" s="154" t="s">
        <v>1059</v>
      </c>
      <c r="I28" s="154" t="s">
        <v>832</v>
      </c>
      <c r="J28" s="154" t="s">
        <v>1007</v>
      </c>
      <c r="K28" s="154" t="s">
        <v>833</v>
      </c>
      <c r="L28" s="140">
        <v>2</v>
      </c>
      <c r="N28" s="1" t="s">
        <v>1021</v>
      </c>
    </row>
    <row r="29" spans="1:14">
      <c r="A29" s="86">
        <v>4</v>
      </c>
      <c r="B29" s="87" t="s">
        <v>834</v>
      </c>
      <c r="C29" s="154" t="s">
        <v>1074</v>
      </c>
      <c r="D29" s="154" t="s">
        <v>1075</v>
      </c>
      <c r="E29" s="154" t="s">
        <v>1076</v>
      </c>
      <c r="F29" s="154" t="s">
        <v>1077</v>
      </c>
      <c r="G29" s="154" t="s">
        <v>835</v>
      </c>
      <c r="H29" s="154" t="s">
        <v>1078</v>
      </c>
      <c r="I29" s="154" t="s">
        <v>836</v>
      </c>
      <c r="J29" s="154" t="s">
        <v>813</v>
      </c>
      <c r="K29" s="154" t="s">
        <v>1079</v>
      </c>
      <c r="L29" s="140">
        <v>2</v>
      </c>
      <c r="N29" s="1" t="s">
        <v>1063</v>
      </c>
    </row>
    <row r="30" spans="1:14">
      <c r="A30" s="86">
        <v>4</v>
      </c>
      <c r="B30" s="87" t="s">
        <v>834</v>
      </c>
      <c r="C30" s="154" t="s">
        <v>1074</v>
      </c>
      <c r="D30" s="154" t="s">
        <v>1075</v>
      </c>
      <c r="E30" s="154" t="s">
        <v>1076</v>
      </c>
      <c r="F30" s="154" t="s">
        <v>1077</v>
      </c>
      <c r="G30" s="154" t="s">
        <v>835</v>
      </c>
      <c r="H30" s="154" t="s">
        <v>1078</v>
      </c>
      <c r="I30" s="154" t="s">
        <v>837</v>
      </c>
      <c r="J30" s="154" t="s">
        <v>814</v>
      </c>
      <c r="K30" s="154" t="s">
        <v>1080</v>
      </c>
      <c r="L30" s="140">
        <v>1</v>
      </c>
      <c r="N30" s="1" t="s">
        <v>1063</v>
      </c>
    </row>
    <row r="31" spans="1:14">
      <c r="A31" s="86">
        <v>4</v>
      </c>
      <c r="B31" s="87" t="s">
        <v>834</v>
      </c>
      <c r="C31" s="154" t="s">
        <v>1074</v>
      </c>
      <c r="D31" s="154" t="s">
        <v>1075</v>
      </c>
      <c r="E31" s="154" t="s">
        <v>1076</v>
      </c>
      <c r="F31" s="154" t="s">
        <v>1081</v>
      </c>
      <c r="G31" s="154" t="s">
        <v>835</v>
      </c>
      <c r="H31" s="154" t="s">
        <v>1078</v>
      </c>
      <c r="I31" s="154" t="s">
        <v>838</v>
      </c>
      <c r="J31" s="154" t="s">
        <v>814</v>
      </c>
      <c r="K31" s="154" t="s">
        <v>839</v>
      </c>
      <c r="L31" s="140">
        <v>1</v>
      </c>
      <c r="N31" s="1" t="s">
        <v>1063</v>
      </c>
    </row>
    <row r="32" spans="1:14">
      <c r="A32" s="86">
        <v>4</v>
      </c>
      <c r="B32" s="87" t="s">
        <v>834</v>
      </c>
      <c r="C32" s="154" t="s">
        <v>1074</v>
      </c>
      <c r="D32" s="154" t="s">
        <v>1075</v>
      </c>
      <c r="E32" s="154" t="s">
        <v>1076</v>
      </c>
      <c r="F32" s="154" t="s">
        <v>1081</v>
      </c>
      <c r="G32" s="154" t="s">
        <v>835</v>
      </c>
      <c r="H32" s="154" t="s">
        <v>1078</v>
      </c>
      <c r="I32" s="154" t="s">
        <v>840</v>
      </c>
      <c r="J32" s="154" t="s">
        <v>814</v>
      </c>
      <c r="K32" s="154" t="s">
        <v>1082</v>
      </c>
      <c r="L32" s="140">
        <v>1</v>
      </c>
      <c r="N32" s="1" t="s">
        <v>1063</v>
      </c>
    </row>
    <row r="33" spans="1:14">
      <c r="A33" s="86">
        <v>4</v>
      </c>
      <c r="B33" s="87" t="s">
        <v>834</v>
      </c>
      <c r="C33" s="154" t="s">
        <v>1074</v>
      </c>
      <c r="D33" s="154" t="s">
        <v>1075</v>
      </c>
      <c r="E33" s="154" t="s">
        <v>1076</v>
      </c>
      <c r="F33" s="154" t="s">
        <v>1081</v>
      </c>
      <c r="G33" s="154" t="s">
        <v>835</v>
      </c>
      <c r="H33" s="154" t="s">
        <v>1078</v>
      </c>
      <c r="I33" s="154" t="s">
        <v>841</v>
      </c>
      <c r="J33" s="154" t="s">
        <v>1006</v>
      </c>
      <c r="K33" s="154" t="s">
        <v>842</v>
      </c>
      <c r="L33" s="140">
        <v>2</v>
      </c>
      <c r="N33" s="1" t="s">
        <v>1063</v>
      </c>
    </row>
    <row r="34" spans="1:14">
      <c r="A34" s="86">
        <v>4</v>
      </c>
      <c r="B34" s="87" t="s">
        <v>834</v>
      </c>
      <c r="C34" s="154" t="s">
        <v>1074</v>
      </c>
      <c r="D34" s="154" t="s">
        <v>1075</v>
      </c>
      <c r="E34" s="154" t="s">
        <v>1076</v>
      </c>
      <c r="F34" s="154" t="s">
        <v>1081</v>
      </c>
      <c r="G34" s="154" t="s">
        <v>835</v>
      </c>
      <c r="H34" s="154" t="s">
        <v>1078</v>
      </c>
      <c r="I34" s="154" t="s">
        <v>843</v>
      </c>
      <c r="J34" s="154" t="s">
        <v>1006</v>
      </c>
      <c r="K34" s="154" t="s">
        <v>844</v>
      </c>
      <c r="L34" s="140">
        <v>2</v>
      </c>
      <c r="N34" s="1" t="s">
        <v>1063</v>
      </c>
    </row>
    <row r="35" spans="1:14">
      <c r="A35" s="86">
        <v>4</v>
      </c>
      <c r="B35" s="87" t="s">
        <v>834</v>
      </c>
      <c r="C35" s="154" t="s">
        <v>1074</v>
      </c>
      <c r="D35" s="154" t="s">
        <v>1075</v>
      </c>
      <c r="E35" s="154" t="s">
        <v>1076</v>
      </c>
      <c r="F35" s="154" t="s">
        <v>1081</v>
      </c>
      <c r="G35" s="154" t="s">
        <v>835</v>
      </c>
      <c r="H35" s="154" t="s">
        <v>1078</v>
      </c>
      <c r="I35" s="154" t="s">
        <v>845</v>
      </c>
      <c r="J35" s="154" t="s">
        <v>1007</v>
      </c>
      <c r="K35" s="154" t="s">
        <v>1083</v>
      </c>
      <c r="L35" s="140">
        <v>2</v>
      </c>
      <c r="N35" s="1" t="s">
        <v>1063</v>
      </c>
    </row>
    <row r="36" spans="1:14">
      <c r="A36" s="86">
        <v>5</v>
      </c>
      <c r="B36" s="87" t="s">
        <v>846</v>
      </c>
      <c r="C36" s="154" t="s">
        <v>1084</v>
      </c>
      <c r="D36" s="154" t="s">
        <v>1085</v>
      </c>
      <c r="E36" s="154" t="s">
        <v>1086</v>
      </c>
      <c r="F36" s="154" t="s">
        <v>1087</v>
      </c>
      <c r="G36" s="154" t="s">
        <v>1088</v>
      </c>
      <c r="H36" s="154" t="s">
        <v>847</v>
      </c>
      <c r="I36" s="154" t="s">
        <v>848</v>
      </c>
      <c r="J36" s="154" t="s">
        <v>813</v>
      </c>
      <c r="K36" s="154" t="s">
        <v>1089</v>
      </c>
      <c r="L36" s="140">
        <v>2</v>
      </c>
      <c r="N36" s="1" t="s">
        <v>1063</v>
      </c>
    </row>
    <row r="37" spans="1:14">
      <c r="A37" s="86">
        <v>5</v>
      </c>
      <c r="B37" s="87" t="s">
        <v>846</v>
      </c>
      <c r="C37" s="154" t="s">
        <v>1084</v>
      </c>
      <c r="D37" s="154" t="s">
        <v>1085</v>
      </c>
      <c r="E37" s="154" t="s">
        <v>1086</v>
      </c>
      <c r="F37" s="154" t="s">
        <v>1087</v>
      </c>
      <c r="G37" s="154" t="s">
        <v>1088</v>
      </c>
      <c r="H37" s="154" t="s">
        <v>847</v>
      </c>
      <c r="I37" s="154" t="s">
        <v>849</v>
      </c>
      <c r="J37" s="154" t="s">
        <v>813</v>
      </c>
      <c r="K37" s="154" t="s">
        <v>1090</v>
      </c>
      <c r="L37" s="140">
        <v>2</v>
      </c>
      <c r="N37" s="1" t="s">
        <v>1063</v>
      </c>
    </row>
    <row r="38" spans="1:14">
      <c r="A38" s="86">
        <v>5</v>
      </c>
      <c r="B38" s="87" t="s">
        <v>846</v>
      </c>
      <c r="C38" s="154" t="s">
        <v>1084</v>
      </c>
      <c r="D38" s="154" t="s">
        <v>1085</v>
      </c>
      <c r="E38" s="154" t="s">
        <v>1086</v>
      </c>
      <c r="F38" s="154" t="s">
        <v>1087</v>
      </c>
      <c r="G38" s="154" t="s">
        <v>1088</v>
      </c>
      <c r="H38" s="154" t="s">
        <v>847</v>
      </c>
      <c r="I38" s="154" t="s">
        <v>1091</v>
      </c>
      <c r="J38" s="154" t="s">
        <v>814</v>
      </c>
      <c r="K38" s="154" t="s">
        <v>1092</v>
      </c>
      <c r="L38" s="140">
        <v>2</v>
      </c>
      <c r="N38" s="1" t="s">
        <v>770</v>
      </c>
    </row>
    <row r="39" spans="1:14">
      <c r="A39" s="86">
        <v>5</v>
      </c>
      <c r="B39" s="87" t="s">
        <v>846</v>
      </c>
      <c r="C39" s="154" t="s">
        <v>1084</v>
      </c>
      <c r="D39" s="154" t="s">
        <v>1085</v>
      </c>
      <c r="E39" s="154" t="s">
        <v>1086</v>
      </c>
      <c r="F39" s="154" t="s">
        <v>1087</v>
      </c>
      <c r="G39" s="154" t="s">
        <v>1088</v>
      </c>
      <c r="H39" s="154" t="s">
        <v>847</v>
      </c>
      <c r="I39" s="154" t="s">
        <v>1093</v>
      </c>
      <c r="J39" s="154" t="s">
        <v>1008</v>
      </c>
      <c r="K39" s="154" t="s">
        <v>1094</v>
      </c>
      <c r="L39" s="140">
        <v>1</v>
      </c>
      <c r="N39" s="1" t="s">
        <v>548</v>
      </c>
    </row>
    <row r="40" spans="1:14">
      <c r="A40" s="86">
        <v>5</v>
      </c>
      <c r="B40" s="87" t="s">
        <v>846</v>
      </c>
      <c r="C40" s="154" t="s">
        <v>1084</v>
      </c>
      <c r="D40" s="154" t="s">
        <v>1085</v>
      </c>
      <c r="E40" s="154" t="s">
        <v>1086</v>
      </c>
      <c r="F40" s="154" t="s">
        <v>1087</v>
      </c>
      <c r="G40" s="154" t="s">
        <v>1088</v>
      </c>
      <c r="H40" s="154" t="s">
        <v>847</v>
      </c>
      <c r="I40" s="154" t="s">
        <v>850</v>
      </c>
      <c r="J40" s="154" t="s">
        <v>1007</v>
      </c>
      <c r="K40" s="154" t="s">
        <v>1095</v>
      </c>
      <c r="L40" s="140">
        <v>1</v>
      </c>
      <c r="N40" s="1" t="s">
        <v>1063</v>
      </c>
    </row>
    <row r="41" spans="1:14">
      <c r="A41" s="86">
        <v>5</v>
      </c>
      <c r="B41" s="87" t="s">
        <v>846</v>
      </c>
      <c r="C41" s="154" t="s">
        <v>1084</v>
      </c>
      <c r="D41" s="154" t="s">
        <v>1085</v>
      </c>
      <c r="E41" s="154" t="s">
        <v>1086</v>
      </c>
      <c r="F41" s="154" t="s">
        <v>1087</v>
      </c>
      <c r="G41" s="154" t="s">
        <v>1088</v>
      </c>
      <c r="H41" s="154" t="s">
        <v>847</v>
      </c>
      <c r="I41" s="154" t="s">
        <v>851</v>
      </c>
      <c r="J41" s="154" t="s">
        <v>1007</v>
      </c>
      <c r="K41" s="154" t="s">
        <v>1096</v>
      </c>
      <c r="L41" s="140">
        <v>1</v>
      </c>
      <c r="N41" s="1" t="s">
        <v>1063</v>
      </c>
    </row>
    <row r="42" spans="1:14">
      <c r="A42" s="86">
        <v>6</v>
      </c>
      <c r="B42" s="87" t="s">
        <v>1012</v>
      </c>
      <c r="C42" s="154" t="s">
        <v>1097</v>
      </c>
      <c r="D42" s="154" t="s">
        <v>1098</v>
      </c>
      <c r="E42" s="154" t="s">
        <v>1099</v>
      </c>
      <c r="F42" s="154" t="s">
        <v>1100</v>
      </c>
      <c r="G42" s="154" t="s">
        <v>1101</v>
      </c>
      <c r="H42" s="154" t="s">
        <v>1102</v>
      </c>
      <c r="I42" s="154" t="s">
        <v>821</v>
      </c>
      <c r="J42" s="154" t="s">
        <v>813</v>
      </c>
      <c r="K42" s="154" t="s">
        <v>1103</v>
      </c>
      <c r="L42" s="140">
        <v>2</v>
      </c>
      <c r="M42" s="1" t="s">
        <v>1012</v>
      </c>
      <c r="N42" s="1" t="s">
        <v>1063</v>
      </c>
    </row>
    <row r="43" spans="1:14">
      <c r="A43" s="86">
        <v>6</v>
      </c>
      <c r="B43" s="87" t="s">
        <v>1012</v>
      </c>
      <c r="C43" s="154" t="s">
        <v>1097</v>
      </c>
      <c r="D43" s="154" t="s">
        <v>1098</v>
      </c>
      <c r="E43" s="154" t="s">
        <v>1099</v>
      </c>
      <c r="F43" s="154" t="s">
        <v>1100</v>
      </c>
      <c r="G43" s="154" t="s">
        <v>1101</v>
      </c>
      <c r="H43" s="154" t="s">
        <v>1102</v>
      </c>
      <c r="I43" s="154" t="s">
        <v>853</v>
      </c>
      <c r="J43" s="154" t="s">
        <v>814</v>
      </c>
      <c r="K43" s="154" t="s">
        <v>1104</v>
      </c>
      <c r="L43" s="140">
        <v>2</v>
      </c>
      <c r="M43" s="1" t="s">
        <v>1012</v>
      </c>
      <c r="N43" s="1" t="s">
        <v>1063</v>
      </c>
    </row>
    <row r="44" spans="1:14">
      <c r="A44" s="86">
        <v>6</v>
      </c>
      <c r="B44" s="87" t="s">
        <v>1012</v>
      </c>
      <c r="C44" s="154" t="s">
        <v>1097</v>
      </c>
      <c r="D44" s="154" t="s">
        <v>1098</v>
      </c>
      <c r="E44" s="154" t="s">
        <v>1099</v>
      </c>
      <c r="F44" s="154" t="s">
        <v>1100</v>
      </c>
      <c r="G44" s="154" t="s">
        <v>1101</v>
      </c>
      <c r="H44" s="154" t="s">
        <v>1102</v>
      </c>
      <c r="I44" s="154" t="s">
        <v>854</v>
      </c>
      <c r="J44" s="154" t="s">
        <v>814</v>
      </c>
      <c r="K44" s="154" t="s">
        <v>1105</v>
      </c>
      <c r="L44" s="140">
        <v>1</v>
      </c>
      <c r="M44" s="1" t="s">
        <v>1012</v>
      </c>
      <c r="N44" s="1" t="s">
        <v>1049</v>
      </c>
    </row>
    <row r="45" spans="1:14">
      <c r="A45" s="86">
        <v>6</v>
      </c>
      <c r="B45" s="87" t="s">
        <v>1012</v>
      </c>
      <c r="C45" s="154" t="s">
        <v>1097</v>
      </c>
      <c r="D45" s="154" t="s">
        <v>1098</v>
      </c>
      <c r="E45" s="154" t="s">
        <v>1099</v>
      </c>
      <c r="F45" s="154" t="s">
        <v>1100</v>
      </c>
      <c r="G45" s="154" t="s">
        <v>1101</v>
      </c>
      <c r="H45" s="154" t="s">
        <v>1102</v>
      </c>
      <c r="I45" s="154" t="s">
        <v>1106</v>
      </c>
      <c r="J45" s="154" t="s">
        <v>1006</v>
      </c>
      <c r="K45" s="154" t="s">
        <v>1107</v>
      </c>
      <c r="L45" s="140">
        <v>1</v>
      </c>
      <c r="M45" s="1" t="s">
        <v>1012</v>
      </c>
      <c r="N45" s="1" t="s">
        <v>1021</v>
      </c>
    </row>
    <row r="46" spans="1:14">
      <c r="A46" s="86">
        <v>6</v>
      </c>
      <c r="B46" s="87" t="s">
        <v>1012</v>
      </c>
      <c r="C46" s="154" t="s">
        <v>1097</v>
      </c>
      <c r="D46" s="154" t="s">
        <v>1098</v>
      </c>
      <c r="E46" s="154" t="s">
        <v>1099</v>
      </c>
      <c r="F46" s="154" t="s">
        <v>1100</v>
      </c>
      <c r="G46" s="154" t="s">
        <v>1101</v>
      </c>
      <c r="H46" s="154" t="s">
        <v>1102</v>
      </c>
      <c r="I46" s="154" t="s">
        <v>1108</v>
      </c>
      <c r="J46" s="154" t="s">
        <v>1006</v>
      </c>
      <c r="K46" s="154" t="s">
        <v>1109</v>
      </c>
      <c r="L46" s="140">
        <v>1</v>
      </c>
      <c r="M46" s="1" t="s">
        <v>1012</v>
      </c>
      <c r="N46" s="1" t="s">
        <v>1021</v>
      </c>
    </row>
    <row r="47" spans="1:14">
      <c r="A47" s="86">
        <v>6</v>
      </c>
      <c r="B47" s="87" t="s">
        <v>1012</v>
      </c>
      <c r="C47" s="154" t="s">
        <v>1097</v>
      </c>
      <c r="D47" s="154" t="s">
        <v>1098</v>
      </c>
      <c r="E47" s="154" t="s">
        <v>1099</v>
      </c>
      <c r="F47" s="154" t="s">
        <v>1100</v>
      </c>
      <c r="G47" s="154" t="s">
        <v>1101</v>
      </c>
      <c r="H47" s="154" t="s">
        <v>1102</v>
      </c>
      <c r="I47" s="154" t="s">
        <v>855</v>
      </c>
      <c r="J47" s="154" t="s">
        <v>1007</v>
      </c>
      <c r="K47" s="154" t="s">
        <v>1110</v>
      </c>
      <c r="L47" s="140">
        <v>1</v>
      </c>
      <c r="M47" s="1" t="s">
        <v>1012</v>
      </c>
      <c r="N47" s="1" t="s">
        <v>1063</v>
      </c>
    </row>
    <row r="48" spans="1:14">
      <c r="A48" s="86">
        <v>7</v>
      </c>
      <c r="B48" s="87" t="s">
        <v>856</v>
      </c>
      <c r="C48" s="154" t="s">
        <v>1111</v>
      </c>
      <c r="D48" s="154" t="s">
        <v>1112</v>
      </c>
      <c r="E48" s="154" t="s">
        <v>1113</v>
      </c>
      <c r="F48" s="154" t="s">
        <v>1114</v>
      </c>
      <c r="G48" s="154" t="s">
        <v>1115</v>
      </c>
      <c r="H48" s="154" t="s">
        <v>1116</v>
      </c>
      <c r="I48" s="154" t="s">
        <v>857</v>
      </c>
      <c r="J48" s="154" t="s">
        <v>813</v>
      </c>
      <c r="K48" s="154" t="s">
        <v>1117</v>
      </c>
      <c r="L48" s="140">
        <v>2</v>
      </c>
      <c r="N48" s="1" t="s">
        <v>1063</v>
      </c>
    </row>
    <row r="49" spans="1:14">
      <c r="A49" s="86">
        <v>7</v>
      </c>
      <c r="B49" s="87" t="s">
        <v>856</v>
      </c>
      <c r="C49" s="154" t="s">
        <v>1111</v>
      </c>
      <c r="D49" s="154" t="s">
        <v>1112</v>
      </c>
      <c r="E49" s="154" t="s">
        <v>1113</v>
      </c>
      <c r="F49" s="154" t="s">
        <v>1114</v>
      </c>
      <c r="G49" s="154" t="s">
        <v>1115</v>
      </c>
      <c r="H49" s="154" t="s">
        <v>1116</v>
      </c>
      <c r="I49" s="154" t="s">
        <v>858</v>
      </c>
      <c r="J49" s="154" t="s">
        <v>813</v>
      </c>
      <c r="K49" s="154" t="s">
        <v>1118</v>
      </c>
      <c r="L49" s="140">
        <v>1</v>
      </c>
      <c r="N49" s="1" t="s">
        <v>1063</v>
      </c>
    </row>
    <row r="50" spans="1:14">
      <c r="A50" s="86">
        <v>7</v>
      </c>
      <c r="B50" s="87" t="s">
        <v>856</v>
      </c>
      <c r="C50" s="154" t="s">
        <v>1111</v>
      </c>
      <c r="D50" s="154" t="s">
        <v>1112</v>
      </c>
      <c r="E50" s="154" t="s">
        <v>1113</v>
      </c>
      <c r="F50" s="154" t="s">
        <v>1114</v>
      </c>
      <c r="G50" s="154" t="s">
        <v>1115</v>
      </c>
      <c r="H50" s="154" t="s">
        <v>1116</v>
      </c>
      <c r="I50" s="154" t="s">
        <v>838</v>
      </c>
      <c r="J50" s="154" t="s">
        <v>814</v>
      </c>
      <c r="K50" s="154" t="s">
        <v>1119</v>
      </c>
      <c r="L50" s="140">
        <v>1</v>
      </c>
      <c r="N50" s="1" t="s">
        <v>1063</v>
      </c>
    </row>
    <row r="51" spans="1:14">
      <c r="A51" s="86">
        <v>7</v>
      </c>
      <c r="B51" s="87" t="s">
        <v>856</v>
      </c>
      <c r="C51" s="154" t="s">
        <v>1111</v>
      </c>
      <c r="D51" s="154" t="s">
        <v>1112</v>
      </c>
      <c r="E51" s="154" t="s">
        <v>1113</v>
      </c>
      <c r="F51" s="154" t="s">
        <v>1114</v>
      </c>
      <c r="G51" s="154" t="s">
        <v>1115</v>
      </c>
      <c r="H51" s="154" t="s">
        <v>1116</v>
      </c>
      <c r="I51" s="154" t="s">
        <v>1120</v>
      </c>
      <c r="J51" s="154" t="s">
        <v>814</v>
      </c>
      <c r="K51" s="154" t="s">
        <v>1121</v>
      </c>
      <c r="L51" s="140">
        <v>1</v>
      </c>
      <c r="N51" s="1" t="s">
        <v>1063</v>
      </c>
    </row>
    <row r="52" spans="1:14">
      <c r="A52" s="86">
        <v>7</v>
      </c>
      <c r="B52" s="87" t="s">
        <v>856</v>
      </c>
      <c r="C52" s="154" t="s">
        <v>1111</v>
      </c>
      <c r="D52" s="154" t="s">
        <v>1112</v>
      </c>
      <c r="E52" s="154" t="s">
        <v>1113</v>
      </c>
      <c r="F52" s="154" t="s">
        <v>1114</v>
      </c>
      <c r="G52" s="154" t="s">
        <v>1115</v>
      </c>
      <c r="H52" s="154" t="s">
        <v>1116</v>
      </c>
      <c r="I52" s="154" t="s">
        <v>859</v>
      </c>
      <c r="J52" s="154" t="s">
        <v>814</v>
      </c>
      <c r="K52" s="154" t="s">
        <v>860</v>
      </c>
      <c r="L52" s="140">
        <v>2</v>
      </c>
      <c r="N52" s="1" t="s">
        <v>1063</v>
      </c>
    </row>
    <row r="53" spans="1:14">
      <c r="A53" s="86">
        <v>7</v>
      </c>
      <c r="B53" s="87" t="s">
        <v>856</v>
      </c>
      <c r="C53" s="154" t="s">
        <v>1111</v>
      </c>
      <c r="D53" s="154" t="s">
        <v>1112</v>
      </c>
      <c r="E53" s="154" t="s">
        <v>1113</v>
      </c>
      <c r="F53" s="154" t="s">
        <v>1114</v>
      </c>
      <c r="G53" s="154" t="s">
        <v>1115</v>
      </c>
      <c r="H53" s="154" t="s">
        <v>1116</v>
      </c>
      <c r="I53" s="154" t="s">
        <v>861</v>
      </c>
      <c r="J53" s="154" t="s">
        <v>1006</v>
      </c>
      <c r="K53" s="154" t="s">
        <v>1122</v>
      </c>
      <c r="L53" s="140">
        <v>2</v>
      </c>
      <c r="N53" s="1" t="s">
        <v>1063</v>
      </c>
    </row>
    <row r="54" spans="1:14">
      <c r="A54" s="86">
        <v>7</v>
      </c>
      <c r="B54" s="87" t="s">
        <v>856</v>
      </c>
      <c r="C54" s="154" t="s">
        <v>1111</v>
      </c>
      <c r="D54" s="154" t="s">
        <v>1112</v>
      </c>
      <c r="E54" s="154" t="s">
        <v>1113</v>
      </c>
      <c r="F54" s="154" t="s">
        <v>1114</v>
      </c>
      <c r="G54" s="154" t="s">
        <v>1115</v>
      </c>
      <c r="H54" s="154" t="s">
        <v>1116</v>
      </c>
      <c r="I54" s="154" t="s">
        <v>841</v>
      </c>
      <c r="J54" s="154" t="s">
        <v>1006</v>
      </c>
      <c r="K54" s="154" t="s">
        <v>1123</v>
      </c>
      <c r="L54" s="140">
        <v>2</v>
      </c>
      <c r="N54" s="1" t="s">
        <v>1063</v>
      </c>
    </row>
    <row r="55" spans="1:14">
      <c r="A55" s="86">
        <v>7</v>
      </c>
      <c r="B55" s="87" t="s">
        <v>856</v>
      </c>
      <c r="C55" s="154" t="s">
        <v>1111</v>
      </c>
      <c r="D55" s="154" t="s">
        <v>1112</v>
      </c>
      <c r="E55" s="154" t="s">
        <v>1113</v>
      </c>
      <c r="F55" s="154" t="s">
        <v>1114</v>
      </c>
      <c r="G55" s="154" t="s">
        <v>1115</v>
      </c>
      <c r="H55" s="154" t="s">
        <v>1116</v>
      </c>
      <c r="I55" s="154" t="s">
        <v>862</v>
      </c>
      <c r="J55" s="154" t="s">
        <v>1007</v>
      </c>
      <c r="K55" s="154" t="s">
        <v>863</v>
      </c>
      <c r="L55" s="140">
        <v>1</v>
      </c>
      <c r="N55" s="1" t="s">
        <v>1063</v>
      </c>
    </row>
    <row r="56" spans="1:14">
      <c r="A56" s="86">
        <v>7</v>
      </c>
      <c r="B56" s="87" t="s">
        <v>856</v>
      </c>
      <c r="C56" s="154" t="s">
        <v>1111</v>
      </c>
      <c r="D56" s="154" t="s">
        <v>1112</v>
      </c>
      <c r="E56" s="154" t="s">
        <v>1113</v>
      </c>
      <c r="F56" s="154" t="s">
        <v>1114</v>
      </c>
      <c r="G56" s="154" t="s">
        <v>1115</v>
      </c>
      <c r="H56" s="154" t="s">
        <v>1116</v>
      </c>
      <c r="I56" s="154" t="s">
        <v>864</v>
      </c>
      <c r="J56" s="154" t="s">
        <v>1007</v>
      </c>
      <c r="K56" s="154" t="s">
        <v>865</v>
      </c>
      <c r="L56" s="140">
        <v>1</v>
      </c>
      <c r="N56" s="1" t="s">
        <v>1063</v>
      </c>
    </row>
    <row r="57" spans="1:14">
      <c r="A57" s="86">
        <v>8</v>
      </c>
      <c r="B57" s="87" t="s">
        <v>866</v>
      </c>
      <c r="C57" s="154" t="s">
        <v>1124</v>
      </c>
      <c r="D57" s="154" t="s">
        <v>1125</v>
      </c>
      <c r="E57" s="154" t="s">
        <v>1126</v>
      </c>
      <c r="F57" s="154" t="s">
        <v>1127</v>
      </c>
      <c r="G57" s="154" t="s">
        <v>1128</v>
      </c>
      <c r="H57" s="154" t="s">
        <v>1129</v>
      </c>
      <c r="I57" s="154" t="s">
        <v>1130</v>
      </c>
      <c r="J57" s="154" t="s">
        <v>814</v>
      </c>
      <c r="K57" s="154" t="s">
        <v>1131</v>
      </c>
      <c r="L57" s="140">
        <v>3</v>
      </c>
      <c r="N57" s="1" t="s">
        <v>1063</v>
      </c>
    </row>
    <row r="58" spans="1:14">
      <c r="A58" s="86">
        <v>8</v>
      </c>
      <c r="B58" s="87" t="s">
        <v>866</v>
      </c>
      <c r="C58" s="154" t="s">
        <v>1124</v>
      </c>
      <c r="D58" s="154" t="s">
        <v>1125</v>
      </c>
      <c r="E58" s="154" t="s">
        <v>1126</v>
      </c>
      <c r="F58" s="154" t="s">
        <v>1127</v>
      </c>
      <c r="G58" s="154" t="s">
        <v>1128</v>
      </c>
      <c r="H58" s="154" t="s">
        <v>1129</v>
      </c>
      <c r="I58" s="154" t="s">
        <v>867</v>
      </c>
      <c r="J58" s="154" t="s">
        <v>814</v>
      </c>
      <c r="K58" s="154" t="s">
        <v>868</v>
      </c>
      <c r="L58" s="140">
        <v>2</v>
      </c>
      <c r="N58" s="1" t="s">
        <v>1063</v>
      </c>
    </row>
    <row r="59" spans="1:14">
      <c r="A59" s="86">
        <v>8</v>
      </c>
      <c r="B59" s="87" t="s">
        <v>866</v>
      </c>
      <c r="C59" s="154" t="s">
        <v>1124</v>
      </c>
      <c r="D59" s="154" t="s">
        <v>1125</v>
      </c>
      <c r="E59" s="154" t="s">
        <v>1126</v>
      </c>
      <c r="F59" s="154" t="s">
        <v>1127</v>
      </c>
      <c r="G59" s="154" t="s">
        <v>1128</v>
      </c>
      <c r="H59" s="154" t="s">
        <v>1129</v>
      </c>
      <c r="I59" s="154" t="s">
        <v>869</v>
      </c>
      <c r="J59" s="154" t="s">
        <v>814</v>
      </c>
      <c r="K59" s="154" t="s">
        <v>1132</v>
      </c>
      <c r="L59" s="140">
        <v>2</v>
      </c>
      <c r="N59" s="1" t="s">
        <v>1063</v>
      </c>
    </row>
    <row r="60" spans="1:14">
      <c r="A60" s="86">
        <v>8</v>
      </c>
      <c r="B60" s="87" t="s">
        <v>866</v>
      </c>
      <c r="C60" s="154" t="s">
        <v>1124</v>
      </c>
      <c r="D60" s="154" t="s">
        <v>1125</v>
      </c>
      <c r="E60" s="154" t="s">
        <v>1126</v>
      </c>
      <c r="F60" s="154" t="s">
        <v>1127</v>
      </c>
      <c r="G60" s="154" t="s">
        <v>1128</v>
      </c>
      <c r="H60" s="154" t="s">
        <v>1129</v>
      </c>
      <c r="I60" s="154" t="s">
        <v>870</v>
      </c>
      <c r="J60" s="154" t="s">
        <v>1007</v>
      </c>
      <c r="K60" s="154" t="s">
        <v>1133</v>
      </c>
      <c r="L60" s="140">
        <v>2</v>
      </c>
      <c r="N60" s="1" t="s">
        <v>1063</v>
      </c>
    </row>
    <row r="61" spans="1:14">
      <c r="A61" s="86">
        <v>8</v>
      </c>
      <c r="B61" s="87" t="s">
        <v>866</v>
      </c>
      <c r="C61" s="154" t="s">
        <v>1124</v>
      </c>
      <c r="D61" s="154" t="s">
        <v>1125</v>
      </c>
      <c r="E61" s="154" t="s">
        <v>1126</v>
      </c>
      <c r="F61" s="154" t="s">
        <v>1127</v>
      </c>
      <c r="G61" s="154" t="s">
        <v>1128</v>
      </c>
      <c r="H61" s="154" t="s">
        <v>1129</v>
      </c>
      <c r="I61" s="154" t="s">
        <v>871</v>
      </c>
      <c r="J61" s="154" t="s">
        <v>1007</v>
      </c>
      <c r="K61" s="154" t="s">
        <v>1134</v>
      </c>
      <c r="L61" s="140">
        <v>1</v>
      </c>
      <c r="N61" s="1" t="s">
        <v>1063</v>
      </c>
    </row>
    <row r="62" spans="1:14">
      <c r="A62" s="86">
        <v>9</v>
      </c>
      <c r="B62" s="87" t="s">
        <v>872</v>
      </c>
      <c r="C62" s="154" t="s">
        <v>1135</v>
      </c>
      <c r="D62" s="154" t="s">
        <v>1136</v>
      </c>
      <c r="E62" s="154" t="s">
        <v>1137</v>
      </c>
      <c r="F62" s="154" t="s">
        <v>1138</v>
      </c>
      <c r="G62" s="154" t="s">
        <v>1139</v>
      </c>
      <c r="H62" s="154" t="s">
        <v>1140</v>
      </c>
      <c r="I62" s="154" t="s">
        <v>1141</v>
      </c>
      <c r="J62" s="154" t="s">
        <v>814</v>
      </c>
      <c r="K62" s="154" t="s">
        <v>1142</v>
      </c>
      <c r="L62" s="140">
        <v>2</v>
      </c>
      <c r="N62" s="1" t="s">
        <v>1063</v>
      </c>
    </row>
    <row r="63" spans="1:14">
      <c r="A63" s="86">
        <v>9</v>
      </c>
      <c r="B63" s="87" t="s">
        <v>872</v>
      </c>
      <c r="C63" s="154" t="s">
        <v>1135</v>
      </c>
      <c r="D63" s="154" t="s">
        <v>1136</v>
      </c>
      <c r="E63" s="154" t="s">
        <v>1137</v>
      </c>
      <c r="F63" s="154" t="s">
        <v>1138</v>
      </c>
      <c r="G63" s="154" t="s">
        <v>1139</v>
      </c>
      <c r="H63" s="154" t="s">
        <v>1140</v>
      </c>
      <c r="I63" s="154" t="s">
        <v>855</v>
      </c>
      <c r="J63" s="154" t="s">
        <v>1007</v>
      </c>
      <c r="K63" s="154" t="s">
        <v>873</v>
      </c>
      <c r="L63" s="140">
        <v>1</v>
      </c>
      <c r="N63" s="1" t="s">
        <v>1021</v>
      </c>
    </row>
    <row r="64" spans="1:14">
      <c r="A64" s="86">
        <v>9</v>
      </c>
      <c r="B64" s="87" t="s">
        <v>872</v>
      </c>
      <c r="C64" s="154" t="s">
        <v>1135</v>
      </c>
      <c r="D64" s="154" t="s">
        <v>1136</v>
      </c>
      <c r="E64" s="154" t="s">
        <v>1137</v>
      </c>
      <c r="F64" s="154" t="s">
        <v>1138</v>
      </c>
      <c r="G64" s="154" t="s">
        <v>1139</v>
      </c>
      <c r="H64" s="154" t="s">
        <v>1140</v>
      </c>
      <c r="I64" s="154" t="s">
        <v>1036</v>
      </c>
      <c r="J64" s="154" t="s">
        <v>1007</v>
      </c>
      <c r="K64" s="154" t="s">
        <v>1037</v>
      </c>
      <c r="L64" s="140">
        <v>1</v>
      </c>
      <c r="N64" s="1" t="s">
        <v>770</v>
      </c>
    </row>
    <row r="65" spans="1:14">
      <c r="A65" s="86">
        <v>9</v>
      </c>
      <c r="B65" s="87" t="s">
        <v>872</v>
      </c>
      <c r="C65" s="154" t="s">
        <v>1135</v>
      </c>
      <c r="D65" s="154" t="s">
        <v>1136</v>
      </c>
      <c r="E65" s="154" t="s">
        <v>1137</v>
      </c>
      <c r="F65" s="154" t="s">
        <v>1138</v>
      </c>
      <c r="G65" s="154" t="s">
        <v>1139</v>
      </c>
      <c r="H65" s="154" t="s">
        <v>1140</v>
      </c>
      <c r="I65" s="154" t="s">
        <v>874</v>
      </c>
      <c r="J65" s="154" t="s">
        <v>814</v>
      </c>
      <c r="K65" s="154" t="s">
        <v>1143</v>
      </c>
      <c r="L65" s="140">
        <v>1</v>
      </c>
      <c r="N65" s="1" t="s">
        <v>1063</v>
      </c>
    </row>
    <row r="66" spans="1:14">
      <c r="A66" s="86">
        <v>9</v>
      </c>
      <c r="B66" s="87" t="s">
        <v>872</v>
      </c>
      <c r="C66" s="154" t="s">
        <v>1135</v>
      </c>
      <c r="D66" s="154" t="s">
        <v>1136</v>
      </c>
      <c r="E66" s="154" t="s">
        <v>1137</v>
      </c>
      <c r="F66" s="154" t="s">
        <v>1138</v>
      </c>
      <c r="G66" s="154" t="s">
        <v>1139</v>
      </c>
      <c r="H66" s="154" t="s">
        <v>1140</v>
      </c>
      <c r="I66" s="154" t="s">
        <v>875</v>
      </c>
      <c r="J66" s="154" t="s">
        <v>814</v>
      </c>
      <c r="K66" s="154" t="s">
        <v>1144</v>
      </c>
      <c r="L66" s="140">
        <v>1</v>
      </c>
      <c r="N66" s="1" t="s">
        <v>156</v>
      </c>
    </row>
    <row r="67" spans="1:14">
      <c r="A67" s="86">
        <v>9</v>
      </c>
      <c r="B67" s="87" t="s">
        <v>872</v>
      </c>
      <c r="C67" s="154" t="s">
        <v>1135</v>
      </c>
      <c r="D67" s="154" t="s">
        <v>1136</v>
      </c>
      <c r="E67" s="154" t="s">
        <v>1137</v>
      </c>
      <c r="F67" s="154" t="s">
        <v>1138</v>
      </c>
      <c r="G67" s="154" t="s">
        <v>1139</v>
      </c>
      <c r="H67" s="154" t="s">
        <v>1140</v>
      </c>
      <c r="I67" s="154" t="s">
        <v>876</v>
      </c>
      <c r="J67" s="154" t="s">
        <v>814</v>
      </c>
      <c r="K67" s="154" t="s">
        <v>877</v>
      </c>
      <c r="L67" s="140">
        <v>1</v>
      </c>
      <c r="N67" s="1" t="s">
        <v>770</v>
      </c>
    </row>
    <row r="68" spans="1:14">
      <c r="A68" s="86">
        <v>9</v>
      </c>
      <c r="B68" s="87" t="s">
        <v>872</v>
      </c>
      <c r="C68" s="154" t="s">
        <v>1135</v>
      </c>
      <c r="D68" s="154" t="s">
        <v>1136</v>
      </c>
      <c r="E68" s="154" t="s">
        <v>1137</v>
      </c>
      <c r="F68" s="154" t="s">
        <v>1138</v>
      </c>
      <c r="G68" s="154" t="s">
        <v>1139</v>
      </c>
      <c r="H68" s="154" t="s">
        <v>1140</v>
      </c>
      <c r="I68" s="154" t="s">
        <v>878</v>
      </c>
      <c r="J68" s="154" t="s">
        <v>1006</v>
      </c>
      <c r="K68" s="154" t="s">
        <v>879</v>
      </c>
      <c r="L68" s="140">
        <v>1</v>
      </c>
      <c r="N68" s="1" t="s">
        <v>1021</v>
      </c>
    </row>
    <row r="69" spans="1:14">
      <c r="A69" s="86">
        <v>9</v>
      </c>
      <c r="B69" s="87" t="s">
        <v>872</v>
      </c>
      <c r="C69" s="154" t="s">
        <v>1135</v>
      </c>
      <c r="D69" s="154" t="s">
        <v>1136</v>
      </c>
      <c r="E69" s="154" t="s">
        <v>1137</v>
      </c>
      <c r="F69" s="154" t="s">
        <v>1138</v>
      </c>
      <c r="G69" s="154" t="s">
        <v>1139</v>
      </c>
      <c r="H69" s="154" t="s">
        <v>1140</v>
      </c>
      <c r="I69" s="154" t="s">
        <v>880</v>
      </c>
      <c r="J69" s="154" t="s">
        <v>1008</v>
      </c>
      <c r="K69" s="154" t="s">
        <v>881</v>
      </c>
      <c r="L69" s="140">
        <v>1</v>
      </c>
      <c r="N69" s="1" t="s">
        <v>548</v>
      </c>
    </row>
  </sheetData>
  <sheetProtection sheet="1" formatColumns="0" formatRows="0" sort="0" autoFilter="0"/>
  <autoFilter ref="A1:N69" xr:uid="{8630D165-F968-4C5B-8B1D-F8F206F7D3A3}"/>
  <pageMargins left="0.7" right="0.7" top="0.78740157499999996" bottom="0.78740157499999996"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EC5E4-4551-4A9B-90B6-A9E45ABB2B84}">
  <dimension ref="A2:E24"/>
  <sheetViews>
    <sheetView workbookViewId="0">
      <selection activeCell="B21" sqref="B21"/>
    </sheetView>
  </sheetViews>
  <sheetFormatPr baseColWidth="10" defaultRowHeight="15"/>
  <sheetData>
    <row r="2" spans="1:5">
      <c r="A2" t="s">
        <v>882</v>
      </c>
      <c r="B2" s="89">
        <f>StrategischerEinkäufer_Steckb!D42</f>
        <v>0</v>
      </c>
      <c r="C2" t="str">
        <f>IF(AND(B2&gt;=2/3,B2&lt;=100%),"A3",IF(AND(B2&gt;=1/3,B2&lt;2/3),"A2",IF(AND(B2&gt;=0%,B2&lt;1/3),"A1","")))</f>
        <v>A1</v>
      </c>
    </row>
    <row r="3" spans="1:5">
      <c r="A3" t="s">
        <v>883</v>
      </c>
      <c r="B3" s="89">
        <f>StrategischerEinkäufer_Steckb!D43</f>
        <v>0</v>
      </c>
      <c r="C3" t="str">
        <f>IF(AND(B3&gt;=2/3,B3&lt;=100%),"B3",IF(AND(B3&gt;=1/3,B3&lt;2/3),"B2",IF(AND(B3&gt;=0%,B3&lt;1/3),"B1","")))</f>
        <v>B1</v>
      </c>
    </row>
    <row r="4" spans="1:5">
      <c r="A4" t="s">
        <v>884</v>
      </c>
      <c r="B4" t="str">
        <f>C2&amp;C3</f>
        <v>A1B1</v>
      </c>
    </row>
    <row r="5" spans="1:5">
      <c r="A5" t="s">
        <v>885</v>
      </c>
      <c r="B5" t="s">
        <v>886</v>
      </c>
      <c r="C5" t="s">
        <v>887</v>
      </c>
      <c r="D5" t="s">
        <v>888</v>
      </c>
      <c r="E5" t="s">
        <v>889</v>
      </c>
    </row>
    <row r="6" spans="1:5">
      <c r="A6" t="s">
        <v>890</v>
      </c>
      <c r="B6" s="90">
        <v>0.67</v>
      </c>
      <c r="C6" s="90">
        <v>1</v>
      </c>
      <c r="D6" s="19" t="s">
        <v>891</v>
      </c>
      <c r="E6" s="19" t="s">
        <v>892</v>
      </c>
    </row>
    <row r="7" spans="1:5">
      <c r="A7" t="s">
        <v>890</v>
      </c>
      <c r="B7" s="90">
        <v>0.34</v>
      </c>
      <c r="C7" s="90">
        <v>0.66</v>
      </c>
      <c r="D7" s="19" t="s">
        <v>893</v>
      </c>
      <c r="E7" s="19" t="s">
        <v>894</v>
      </c>
    </row>
    <row r="8" spans="1:5">
      <c r="A8" t="s">
        <v>890</v>
      </c>
      <c r="B8" s="90">
        <v>0</v>
      </c>
      <c r="C8" s="90">
        <v>0.33</v>
      </c>
      <c r="D8" s="19" t="s">
        <v>895</v>
      </c>
      <c r="E8" s="19" t="s">
        <v>896</v>
      </c>
    </row>
    <row r="9" spans="1:5">
      <c r="A9" t="s">
        <v>897</v>
      </c>
      <c r="B9" s="90">
        <v>0.67</v>
      </c>
      <c r="C9" s="90">
        <v>1</v>
      </c>
      <c r="D9" s="19" t="s">
        <v>898</v>
      </c>
      <c r="E9" s="19" t="s">
        <v>892</v>
      </c>
    </row>
    <row r="10" spans="1:5">
      <c r="A10" t="s">
        <v>897</v>
      </c>
      <c r="B10" s="90">
        <v>0.34</v>
      </c>
      <c r="C10" s="90">
        <v>0.66</v>
      </c>
      <c r="D10" s="19" t="s">
        <v>899</v>
      </c>
      <c r="E10" s="19" t="s">
        <v>894</v>
      </c>
    </row>
    <row r="11" spans="1:5">
      <c r="A11" t="s">
        <v>897</v>
      </c>
      <c r="B11" s="90">
        <v>0</v>
      </c>
      <c r="C11" s="90">
        <v>0.33</v>
      </c>
      <c r="D11" s="19" t="s">
        <v>900</v>
      </c>
      <c r="E11" s="19" t="s">
        <v>896</v>
      </c>
    </row>
    <row r="15" spans="1:5">
      <c r="A15" s="19" t="s">
        <v>901</v>
      </c>
      <c r="B15" s="19" t="s">
        <v>800</v>
      </c>
    </row>
    <row r="16" spans="1:5">
      <c r="A16" s="19" t="s">
        <v>902</v>
      </c>
      <c r="B16" s="19" t="s">
        <v>856</v>
      </c>
    </row>
    <row r="17" spans="1:2">
      <c r="A17" s="19" t="s">
        <v>903</v>
      </c>
      <c r="B17" s="19" t="s">
        <v>866</v>
      </c>
    </row>
    <row r="18" spans="1:2">
      <c r="A18" s="19" t="s">
        <v>904</v>
      </c>
      <c r="B18" s="19" t="s">
        <v>872</v>
      </c>
    </row>
    <row r="19" spans="1:2">
      <c r="A19" s="19" t="s">
        <v>905</v>
      </c>
      <c r="B19" s="19" t="s">
        <v>834</v>
      </c>
    </row>
    <row r="20" spans="1:2">
      <c r="A20" s="19" t="s">
        <v>906</v>
      </c>
      <c r="B20" s="19" t="s">
        <v>846</v>
      </c>
    </row>
    <row r="21" spans="1:2">
      <c r="A21" s="19" t="s">
        <v>907</v>
      </c>
      <c r="B21" s="19" t="s">
        <v>1012</v>
      </c>
    </row>
    <row r="22" spans="1:2">
      <c r="A22" s="19" t="s">
        <v>908</v>
      </c>
      <c r="B22" s="19" t="s">
        <v>811</v>
      </c>
    </row>
    <row r="23" spans="1:2">
      <c r="A23" s="19" t="s">
        <v>909</v>
      </c>
      <c r="B23" s="19" t="s">
        <v>819</v>
      </c>
    </row>
    <row r="24" spans="1:2">
      <c r="A24" s="19" t="s">
        <v>910</v>
      </c>
      <c r="B24" s="19" t="s">
        <v>823</v>
      </c>
    </row>
  </sheetData>
  <sheetProtection sheet="1" objects="1" scenarios="1"/>
  <pageMargins left="0.7" right="0.7" top="0.78740157499999996" bottom="0.78740157499999996"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A1402-7C54-4597-98C4-9D9482C24696}">
  <dimension ref="A1:P31"/>
  <sheetViews>
    <sheetView zoomScaleNormal="100" workbookViewId="0">
      <selection activeCell="M3" sqref="M3"/>
    </sheetView>
  </sheetViews>
  <sheetFormatPr baseColWidth="10" defaultRowHeight="15"/>
  <cols>
    <col min="1" max="1" width="91.5" style="103" customWidth="1"/>
    <col min="4" max="4" width="14.5" customWidth="1"/>
    <col min="5" max="5" width="11.83203125" customWidth="1"/>
    <col min="8" max="8" width="76.83203125" customWidth="1"/>
    <col min="9" max="9" width="31.5" customWidth="1"/>
    <col min="10" max="10" width="25.5" customWidth="1"/>
    <col min="11" max="11" width="22" customWidth="1"/>
  </cols>
  <sheetData>
    <row r="1" spans="1:16">
      <c r="A1" s="105" t="s">
        <v>934</v>
      </c>
      <c r="B1" s="106" t="s">
        <v>926</v>
      </c>
      <c r="C1" s="106" t="s">
        <v>34</v>
      </c>
      <c r="D1" s="106" t="s">
        <v>27</v>
      </c>
      <c r="E1" s="106" t="s">
        <v>935</v>
      </c>
      <c r="H1" s="106" t="s">
        <v>934</v>
      </c>
      <c r="I1" s="106" t="s">
        <v>940</v>
      </c>
      <c r="J1" s="106" t="s">
        <v>941</v>
      </c>
      <c r="K1" s="106" t="s">
        <v>942</v>
      </c>
    </row>
    <row r="2" spans="1:16" s="76" customFormat="1" ht="32">
      <c r="A2" s="38" t="s">
        <v>933</v>
      </c>
      <c r="B2" s="101" t="s">
        <v>928</v>
      </c>
      <c r="C2" s="101" t="s">
        <v>253</v>
      </c>
      <c r="D2" s="104" t="s">
        <v>708</v>
      </c>
      <c r="E2" s="107" t="str">
        <f>VLOOKUP(C2,StrategischerEinkäufer_Ökolog!$B$20:$J$29,8,FALSE)</f>
        <v>0</v>
      </c>
      <c r="H2" s="103" t="s">
        <v>933</v>
      </c>
      <c r="I2" s="118">
        <f>(E2+E3)/10</f>
        <v>0</v>
      </c>
      <c r="J2" s="118">
        <f>(E4+E5+E6)/15</f>
        <v>0</v>
      </c>
      <c r="K2" s="118">
        <f>(E7+E8)/10</f>
        <v>0</v>
      </c>
      <c r="M2" s="76" t="s">
        <v>954</v>
      </c>
      <c r="N2" t="s">
        <v>950</v>
      </c>
    </row>
    <row r="3" spans="1:16" s="76" customFormat="1" ht="32">
      <c r="A3" s="38" t="s">
        <v>933</v>
      </c>
      <c r="B3" s="101" t="s">
        <v>928</v>
      </c>
      <c r="C3" s="101" t="s">
        <v>252</v>
      </c>
      <c r="D3" s="104" t="s">
        <v>711</v>
      </c>
      <c r="E3" s="107" t="str">
        <f>VLOOKUP(C3,StrategischerEinkäufer_Ökolog!$B$20:$J$29,8,FALSE)</f>
        <v>0</v>
      </c>
      <c r="H3" s="103" t="s">
        <v>936</v>
      </c>
      <c r="I3" s="118">
        <f>(E9+E10+E11+E12)/20</f>
        <v>0</v>
      </c>
      <c r="J3" s="118">
        <f>(E13+E14+E15)/15</f>
        <v>0</v>
      </c>
      <c r="K3" s="118">
        <f>(E16+E17+E18+E19)/20</f>
        <v>0</v>
      </c>
      <c r="M3" s="76" t="s">
        <v>955</v>
      </c>
      <c r="N3" t="s">
        <v>951</v>
      </c>
    </row>
    <row r="4" spans="1:16" s="76" customFormat="1" ht="16">
      <c r="A4" s="38" t="s">
        <v>933</v>
      </c>
      <c r="B4" s="101" t="s">
        <v>929</v>
      </c>
      <c r="C4" s="101" t="s">
        <v>273</v>
      </c>
      <c r="D4" s="104" t="s">
        <v>719</v>
      </c>
      <c r="E4" s="107" t="str">
        <f>VLOOKUP(C4,StrategischerEinkäufer_Sozial!$B$20:$J$29,8,FALSE)</f>
        <v>0</v>
      </c>
      <c r="H4" s="1" t="s">
        <v>937</v>
      </c>
      <c r="I4" s="118">
        <f>(E20+E21+E22)/15</f>
        <v>0</v>
      </c>
      <c r="J4" s="118">
        <f>(E23+0)/5</f>
        <v>0</v>
      </c>
      <c r="K4" s="118">
        <f>(E24+E25+E26)/15</f>
        <v>0</v>
      </c>
      <c r="M4" s="76" t="s">
        <v>956</v>
      </c>
      <c r="N4" t="s">
        <v>952</v>
      </c>
    </row>
    <row r="5" spans="1:16" s="76" customFormat="1" ht="16">
      <c r="A5" s="38" t="s">
        <v>933</v>
      </c>
      <c r="B5" s="101" t="s">
        <v>929</v>
      </c>
      <c r="C5" s="101" t="s">
        <v>266</v>
      </c>
      <c r="D5" s="104" t="s">
        <v>716</v>
      </c>
      <c r="E5" s="107" t="str">
        <f>VLOOKUP(C5,StrategischerEinkäufer_Sozial!$B$20:$J$29,8,FALSE)</f>
        <v>0</v>
      </c>
      <c r="H5" s="1" t="s">
        <v>938</v>
      </c>
      <c r="I5" s="118">
        <f>(E27+0)/5</f>
        <v>0</v>
      </c>
      <c r="J5" s="118">
        <f>(E28+E29+E30)/15</f>
        <v>0</v>
      </c>
      <c r="K5" s="118">
        <f>(E31+0)/5</f>
        <v>0</v>
      </c>
      <c r="N5"/>
    </row>
    <row r="6" spans="1:16" s="76" customFormat="1" ht="16">
      <c r="A6" s="38" t="s">
        <v>933</v>
      </c>
      <c r="B6" s="101" t="s">
        <v>929</v>
      </c>
      <c r="C6" s="101" t="s">
        <v>272</v>
      </c>
      <c r="D6" s="104" t="s">
        <v>718</v>
      </c>
      <c r="E6" s="107" t="str">
        <f>VLOOKUP(C6,StrategischerEinkäufer_Sozial!$B$20:$J$29,8,FALSE)</f>
        <v>0</v>
      </c>
      <c r="M6" s="76" t="s">
        <v>957</v>
      </c>
      <c r="N6" t="s">
        <v>953</v>
      </c>
      <c r="P6"/>
    </row>
    <row r="7" spans="1:16" s="76" customFormat="1" ht="32">
      <c r="A7" s="38" t="s">
        <v>933</v>
      </c>
      <c r="B7" s="101" t="s">
        <v>927</v>
      </c>
      <c r="C7" s="101" t="s">
        <v>289</v>
      </c>
      <c r="D7" s="104" t="s">
        <v>731</v>
      </c>
      <c r="E7" s="108" t="str">
        <f>VLOOKUP(C7,StrategischerEinkäufer_Markt!$B$20:$J$29,8,FALSE)</f>
        <v>0</v>
      </c>
      <c r="M7" s="76" t="s">
        <v>958</v>
      </c>
      <c r="N7" t="s">
        <v>960</v>
      </c>
      <c r="P7"/>
    </row>
    <row r="8" spans="1:16" s="76" customFormat="1" ht="16">
      <c r="A8" s="38" t="s">
        <v>933</v>
      </c>
      <c r="B8" s="101" t="s">
        <v>927</v>
      </c>
      <c r="C8" s="101" t="s">
        <v>297</v>
      </c>
      <c r="D8" s="104" t="s">
        <v>740</v>
      </c>
      <c r="E8" s="108" t="str">
        <f>VLOOKUP(C8,StrategischerEinkäufer_Markt!$B$20:$J$29,8,FALSE)</f>
        <v>0</v>
      </c>
      <c r="M8" s="76" t="s">
        <v>959</v>
      </c>
      <c r="N8" t="s">
        <v>961</v>
      </c>
      <c r="P8"/>
    </row>
    <row r="9" spans="1:16" s="76" customFormat="1" ht="32.25" customHeight="1">
      <c r="A9" s="112" t="s">
        <v>932</v>
      </c>
      <c r="B9" s="113" t="s">
        <v>928</v>
      </c>
      <c r="C9" s="113" t="s">
        <v>244</v>
      </c>
      <c r="D9" s="114" t="s">
        <v>587</v>
      </c>
      <c r="E9" s="115" t="str">
        <f>VLOOKUP(C9,StrategischerEinkäufer_Ökolog!$B$20:$J$29,8,FALSE)</f>
        <v>0</v>
      </c>
      <c r="P9"/>
    </row>
    <row r="10" spans="1:16" s="76" customFormat="1" ht="16">
      <c r="A10" s="112" t="s">
        <v>932</v>
      </c>
      <c r="B10" s="113" t="s">
        <v>928</v>
      </c>
      <c r="C10" s="113" t="s">
        <v>247</v>
      </c>
      <c r="D10" s="114" t="s">
        <v>704</v>
      </c>
      <c r="E10" s="115" t="str">
        <f>VLOOKUP(C10,StrategischerEinkäufer_Ökolog!$B$20:$J$29,8,FALSE)</f>
        <v>0</v>
      </c>
      <c r="P10"/>
    </row>
    <row r="11" spans="1:16" s="76" customFormat="1" ht="16">
      <c r="A11" s="112" t="s">
        <v>932</v>
      </c>
      <c r="B11" s="113" t="s">
        <v>928</v>
      </c>
      <c r="C11" s="113" t="s">
        <v>248</v>
      </c>
      <c r="D11" s="114" t="s">
        <v>705</v>
      </c>
      <c r="E11" s="115" t="str">
        <f>VLOOKUP(C11,StrategischerEinkäufer_Ökolog!$B$20:$J$29,8,FALSE)</f>
        <v>0</v>
      </c>
      <c r="P11"/>
    </row>
    <row r="12" spans="1:16" ht="16">
      <c r="A12" s="112" t="s">
        <v>932</v>
      </c>
      <c r="B12" s="113" t="s">
        <v>928</v>
      </c>
      <c r="C12" s="113" t="s">
        <v>251</v>
      </c>
      <c r="D12" s="114" t="s">
        <v>707</v>
      </c>
      <c r="E12" s="115" t="str">
        <f>VLOOKUP(C12,StrategischerEinkäufer_Ökolog!$B$20:$J$29,8,FALSE)</f>
        <v>0</v>
      </c>
      <c r="H12" s="107"/>
    </row>
    <row r="13" spans="1:16" ht="16">
      <c r="A13" s="112" t="s">
        <v>932</v>
      </c>
      <c r="B13" s="113" t="s">
        <v>929</v>
      </c>
      <c r="C13" s="113" t="s">
        <v>264</v>
      </c>
      <c r="D13" s="114" t="s">
        <v>712</v>
      </c>
      <c r="E13" s="115" t="str">
        <f>VLOOKUP(C13,StrategischerEinkäufer_Sozial!$B$20:$J$29,8,FALSE)</f>
        <v>0</v>
      </c>
    </row>
    <row r="14" spans="1:16" ht="16">
      <c r="A14" s="112" t="s">
        <v>932</v>
      </c>
      <c r="B14" s="113" t="s">
        <v>929</v>
      </c>
      <c r="C14" s="113" t="s">
        <v>268</v>
      </c>
      <c r="D14" s="114" t="s">
        <v>717</v>
      </c>
      <c r="E14" s="115" t="str">
        <f>VLOOKUP(C14,StrategischerEinkäufer_Sozial!$B$20:$J$29,8,FALSE)</f>
        <v>0</v>
      </c>
    </row>
    <row r="15" spans="1:16" ht="16">
      <c r="A15" s="112" t="s">
        <v>932</v>
      </c>
      <c r="B15" s="113" t="s">
        <v>929</v>
      </c>
      <c r="C15" s="113" t="s">
        <v>271</v>
      </c>
      <c r="D15" s="114" t="s">
        <v>723</v>
      </c>
      <c r="E15" s="115" t="str">
        <f>VLOOKUP(C15,StrategischerEinkäufer_Sozial!$B$20:$J$29,8,FALSE)</f>
        <v>0</v>
      </c>
    </row>
    <row r="16" spans="1:16" ht="16">
      <c r="A16" s="112" t="s">
        <v>932</v>
      </c>
      <c r="B16" s="113" t="s">
        <v>927</v>
      </c>
      <c r="C16" s="113" t="s">
        <v>298</v>
      </c>
      <c r="D16" s="114" t="s">
        <v>737</v>
      </c>
      <c r="E16" s="116" t="str">
        <f>VLOOKUP(C16,StrategischerEinkäufer_Markt!$B$20:$J$29,8,FALSE)</f>
        <v>0</v>
      </c>
    </row>
    <row r="17" spans="1:5" ht="16">
      <c r="A17" s="112" t="s">
        <v>932</v>
      </c>
      <c r="B17" s="113" t="s">
        <v>927</v>
      </c>
      <c r="C17" s="113" t="s">
        <v>292</v>
      </c>
      <c r="D17" s="114" t="s">
        <v>732</v>
      </c>
      <c r="E17" s="116" t="str">
        <f>VLOOKUP(C17,StrategischerEinkäufer_Markt!$B$20:$J$29,8,FALSE)</f>
        <v>0</v>
      </c>
    </row>
    <row r="18" spans="1:5" ht="16">
      <c r="A18" s="112" t="s">
        <v>932</v>
      </c>
      <c r="B18" s="113" t="s">
        <v>927</v>
      </c>
      <c r="C18" s="113" t="s">
        <v>293</v>
      </c>
      <c r="D18" s="114" t="s">
        <v>735</v>
      </c>
      <c r="E18" s="116" t="str">
        <f>VLOOKUP(C18,StrategischerEinkäufer_Markt!$B$20:$J$29,8,FALSE)</f>
        <v>0</v>
      </c>
    </row>
    <row r="19" spans="1:5" ht="16">
      <c r="A19" s="112" t="s">
        <v>932</v>
      </c>
      <c r="B19" s="113" t="s">
        <v>927</v>
      </c>
      <c r="C19" s="113" t="s">
        <v>296</v>
      </c>
      <c r="D19" s="114" t="s">
        <v>739</v>
      </c>
      <c r="E19" s="116" t="str">
        <f>VLOOKUP(C19,StrategischerEinkäufer_Markt!$B$20:$J$29,8,FALSE)</f>
        <v>0</v>
      </c>
    </row>
    <row r="20" spans="1:5" ht="16">
      <c r="A20" s="117" t="s">
        <v>930</v>
      </c>
      <c r="B20" s="102" t="s">
        <v>928</v>
      </c>
      <c r="C20" s="102" t="s">
        <v>245</v>
      </c>
      <c r="D20" s="109" t="s">
        <v>710</v>
      </c>
      <c r="E20" s="110" t="str">
        <f>VLOOKUP(C20,StrategischerEinkäufer_Ökolog!$B$20:$J$29,8,FALSE)</f>
        <v>0</v>
      </c>
    </row>
    <row r="21" spans="1:5" ht="16">
      <c r="A21" s="117" t="s">
        <v>930</v>
      </c>
      <c r="B21" s="102" t="s">
        <v>928</v>
      </c>
      <c r="C21" s="102" t="s">
        <v>249</v>
      </c>
      <c r="D21" s="109" t="s">
        <v>709</v>
      </c>
      <c r="E21" s="110" t="str">
        <f>VLOOKUP(C21,StrategischerEinkäufer_Ökolog!$B$20:$J$29,8,FALSE)</f>
        <v>0</v>
      </c>
    </row>
    <row r="22" spans="1:5" ht="16">
      <c r="A22" s="117" t="s">
        <v>930</v>
      </c>
      <c r="B22" s="102" t="s">
        <v>928</v>
      </c>
      <c r="C22" s="102" t="s">
        <v>250</v>
      </c>
      <c r="D22" s="109" t="s">
        <v>706</v>
      </c>
      <c r="E22" s="110" t="str">
        <f>VLOOKUP(C22,StrategischerEinkäufer_Ökolog!$B$20:$J$29,8,FALSE)</f>
        <v>0</v>
      </c>
    </row>
    <row r="23" spans="1:5" ht="16">
      <c r="A23" s="117" t="s">
        <v>930</v>
      </c>
      <c r="B23" s="102" t="s">
        <v>929</v>
      </c>
      <c r="C23" s="102" t="s">
        <v>265</v>
      </c>
      <c r="D23" s="109" t="s">
        <v>714</v>
      </c>
      <c r="E23" s="110" t="str">
        <f>VLOOKUP(C23,StrategischerEinkäufer_Sozial!$B$20:$J$29,8,FALSE)</f>
        <v>0</v>
      </c>
    </row>
    <row r="24" spans="1:5" ht="16">
      <c r="A24" s="117" t="s">
        <v>930</v>
      </c>
      <c r="B24" s="102" t="s">
        <v>927</v>
      </c>
      <c r="C24" s="102" t="s">
        <v>290</v>
      </c>
      <c r="D24" s="109" t="s">
        <v>733</v>
      </c>
      <c r="E24" s="111" t="str">
        <f>VLOOKUP(C24,StrategischerEinkäufer_Markt!$B$20:$J$29,8,FALSE)</f>
        <v>0</v>
      </c>
    </row>
    <row r="25" spans="1:5" ht="16">
      <c r="A25" s="117" t="s">
        <v>930</v>
      </c>
      <c r="B25" s="102" t="s">
        <v>927</v>
      </c>
      <c r="C25" s="102" t="s">
        <v>294</v>
      </c>
      <c r="D25" s="109" t="s">
        <v>736</v>
      </c>
      <c r="E25" s="111" t="str">
        <f>VLOOKUP(C25,StrategischerEinkäufer_Markt!$B$20:$J$29,8,FALSE)</f>
        <v>0</v>
      </c>
    </row>
    <row r="26" spans="1:5" ht="16">
      <c r="A26" s="117" t="s">
        <v>930</v>
      </c>
      <c r="B26" s="102" t="s">
        <v>927</v>
      </c>
      <c r="C26" s="102" t="s">
        <v>295</v>
      </c>
      <c r="D26" s="109" t="s">
        <v>738</v>
      </c>
      <c r="E26" s="111" t="str">
        <f>VLOOKUP(C26,StrategischerEinkäufer_Markt!$B$20:$J$29,8,FALSE)</f>
        <v>0</v>
      </c>
    </row>
    <row r="27" spans="1:5" ht="16">
      <c r="A27" s="76" t="s">
        <v>931</v>
      </c>
      <c r="B27" s="101" t="s">
        <v>928</v>
      </c>
      <c r="C27" s="101" t="s">
        <v>246</v>
      </c>
      <c r="D27" s="104" t="s">
        <v>703</v>
      </c>
      <c r="E27" s="107" t="str">
        <f>VLOOKUP(C27,StrategischerEinkäufer_Ökolog!$B$20:$J$29,8,FALSE)</f>
        <v>0</v>
      </c>
    </row>
    <row r="28" spans="1:5" ht="16">
      <c r="A28" s="76" t="s">
        <v>931</v>
      </c>
      <c r="B28" s="101" t="s">
        <v>929</v>
      </c>
      <c r="C28" s="101" t="s">
        <v>267</v>
      </c>
      <c r="D28" s="104" t="s">
        <v>715</v>
      </c>
      <c r="E28" s="107" t="str">
        <f>VLOOKUP(C28,StrategischerEinkäufer_Sozial!$B$20:$J$29,8,FALSE)</f>
        <v>0</v>
      </c>
    </row>
    <row r="29" spans="1:5" ht="16">
      <c r="A29" s="76" t="s">
        <v>931</v>
      </c>
      <c r="B29" s="101" t="s">
        <v>929</v>
      </c>
      <c r="C29" s="101" t="s">
        <v>269</v>
      </c>
      <c r="D29" s="104" t="s">
        <v>721</v>
      </c>
      <c r="E29" s="107" t="str">
        <f>VLOOKUP(C29,StrategischerEinkäufer_Sozial!$B$20:$J$29,8,FALSE)</f>
        <v>0</v>
      </c>
    </row>
    <row r="30" spans="1:5" ht="16">
      <c r="A30" s="76" t="s">
        <v>931</v>
      </c>
      <c r="B30" s="101" t="s">
        <v>929</v>
      </c>
      <c r="C30" s="101" t="s">
        <v>270</v>
      </c>
      <c r="D30" s="104" t="s">
        <v>722</v>
      </c>
      <c r="E30" s="107" t="str">
        <f>VLOOKUP(C30,StrategischerEinkäufer_Sozial!$B$20:$J$29,8,FALSE)</f>
        <v>0</v>
      </c>
    </row>
    <row r="31" spans="1:5" ht="16">
      <c r="A31" s="76" t="s">
        <v>931</v>
      </c>
      <c r="B31" s="101" t="s">
        <v>927</v>
      </c>
      <c r="C31" s="101" t="s">
        <v>291</v>
      </c>
      <c r="D31" s="104" t="s">
        <v>734</v>
      </c>
      <c r="E31" s="108" t="str">
        <f>VLOOKUP(C31,StrategischerEinkäufer_Markt!$B$20:$J$29,8,FALSE)</f>
        <v>0</v>
      </c>
    </row>
  </sheetData>
  <sheetProtection sheet="1" objects="1" scenarios="1"/>
  <autoFilter ref="A1:E31" xr:uid="{6EEA1402-7C54-4597-98C4-9D9482C24696}">
    <sortState ref="A2:E31">
      <sortCondition ref="A1:A31"/>
    </sortState>
  </autoFilter>
  <pageMargins left="0.7" right="0.7" top="0.78740157499999996" bottom="0.78740157499999996"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2FB21-8917-430F-8A8A-1DC1CA400B0A}">
  <dimension ref="A1:K79"/>
  <sheetViews>
    <sheetView workbookViewId="0">
      <selection activeCell="A43" sqref="A43:A50"/>
    </sheetView>
  </sheetViews>
  <sheetFormatPr baseColWidth="10" defaultRowHeight="15"/>
  <cols>
    <col min="1" max="1" width="40.1640625" customWidth="1"/>
    <col min="2" max="2" width="34.1640625" customWidth="1"/>
    <col min="3" max="3" width="37" bestFit="1" customWidth="1"/>
    <col min="10" max="10" width="33.5" bestFit="1" customWidth="1"/>
    <col min="11" max="11" width="24.33203125" bestFit="1" customWidth="1"/>
  </cols>
  <sheetData>
    <row r="1" spans="1:11">
      <c r="A1" s="131" t="s">
        <v>800</v>
      </c>
      <c r="B1" s="132" t="s">
        <v>807</v>
      </c>
      <c r="C1" s="132" t="s">
        <v>808</v>
      </c>
      <c r="D1" s="132" t="s">
        <v>809</v>
      </c>
      <c r="J1" s="133" t="s">
        <v>1002</v>
      </c>
      <c r="K1" t="s">
        <v>1005</v>
      </c>
    </row>
    <row r="2" spans="1:11">
      <c r="A2" s="87" t="s">
        <v>811</v>
      </c>
      <c r="B2" t="str">
        <f>IF(StrategischerEinkäufer_Steckb!$B$40=MATCH_BESCHAFFUNGSHEBEL!$A2,MATCH_Normstrategien!I2,"")</f>
        <v/>
      </c>
      <c r="C2" t="str">
        <f>IF(StrategischerEinkäufer_Steckb!$B$40=MATCH_BESCHAFFUNGSHEBEL!$A2,MATCH_Normstrategien!J2,"")</f>
        <v/>
      </c>
      <c r="D2" t="str">
        <f>IF(StrategischerEinkäufer_Steckb!$B$40=MATCH_BESCHAFFUNGSHEBEL!$A2,MATCH_Normstrategien!K2,"")</f>
        <v/>
      </c>
      <c r="J2" s="58" t="s">
        <v>856</v>
      </c>
      <c r="K2" s="134">
        <v>14</v>
      </c>
    </row>
    <row r="3" spans="1:11">
      <c r="A3" s="87" t="s">
        <v>811</v>
      </c>
      <c r="B3" t="str">
        <f>IF(StrategischerEinkäufer_Steckb!$B$40=MATCH_BESCHAFFUNGSHEBEL!$A3,MATCH_Normstrategien!I3,"")</f>
        <v/>
      </c>
      <c r="C3" t="str">
        <f>IF(StrategischerEinkäufer_Steckb!$B$40=MATCH_BESCHAFFUNGSHEBEL!$A3,MATCH_Normstrategien!J3,"")</f>
        <v/>
      </c>
      <c r="D3" t="str">
        <f>IF(StrategischerEinkäufer_Steckb!$B$40=MATCH_BESCHAFFUNGSHEBEL!$A3,MATCH_Normstrategien!K3,"")</f>
        <v/>
      </c>
      <c r="J3" s="58" t="s">
        <v>811</v>
      </c>
      <c r="K3" s="134">
        <v>10</v>
      </c>
    </row>
    <row r="4" spans="1:11">
      <c r="A4" s="87" t="s">
        <v>811</v>
      </c>
      <c r="B4" t="str">
        <f>IF(StrategischerEinkäufer_Steckb!$B$40=MATCH_BESCHAFFUNGSHEBEL!$A4,MATCH_Normstrategien!I4,"")</f>
        <v/>
      </c>
      <c r="C4" t="str">
        <f>IF(StrategischerEinkäufer_Steckb!$B$40=MATCH_BESCHAFFUNGSHEBEL!$A4,MATCH_Normstrategien!J4,"")</f>
        <v/>
      </c>
      <c r="D4" t="str">
        <f>IF(StrategischerEinkäufer_Steckb!$B$40=MATCH_BESCHAFFUNGSHEBEL!$A4,MATCH_Normstrategien!K4,"")</f>
        <v/>
      </c>
      <c r="J4" s="58" t="s">
        <v>823</v>
      </c>
      <c r="K4" s="134">
        <v>11</v>
      </c>
    </row>
    <row r="5" spans="1:11">
      <c r="A5" s="87" t="s">
        <v>811</v>
      </c>
      <c r="B5" t="str">
        <f>IF(StrategischerEinkäufer_Steckb!$B$40=MATCH_BESCHAFFUNGSHEBEL!$A5,MATCH_Normstrategien!I5,"")</f>
        <v/>
      </c>
      <c r="C5" t="str">
        <f>IF(StrategischerEinkäufer_Steckb!$B$40=MATCH_BESCHAFFUNGSHEBEL!$A5,MATCH_Normstrategien!J5,"")</f>
        <v/>
      </c>
      <c r="D5" t="str">
        <f>IF(StrategischerEinkäufer_Steckb!$B$40=MATCH_BESCHAFFUNGSHEBEL!$A5,MATCH_Normstrategien!K5,"")</f>
        <v/>
      </c>
      <c r="J5" s="58" t="s">
        <v>819</v>
      </c>
      <c r="K5" s="134">
        <v>7</v>
      </c>
    </row>
    <row r="6" spans="1:11">
      <c r="A6" s="87" t="s">
        <v>811</v>
      </c>
      <c r="B6" t="str">
        <f>IF(StrategischerEinkäufer_Steckb!$B$40=MATCH_BESCHAFFUNGSHEBEL!$A6,MATCH_Normstrategien!I6,"")</f>
        <v/>
      </c>
      <c r="C6" t="str">
        <f>IF(StrategischerEinkäufer_Steckb!$B$40=MATCH_BESCHAFFUNGSHEBEL!$A6,MATCH_Normstrategien!J6,"")</f>
        <v/>
      </c>
      <c r="D6" t="str">
        <f>IF(StrategischerEinkäufer_Steckb!$B$40=MATCH_BESCHAFFUNGSHEBEL!$A6,MATCH_Normstrategien!K6,"")</f>
        <v/>
      </c>
      <c r="J6" s="58" t="s">
        <v>852</v>
      </c>
      <c r="K6" s="134">
        <v>8</v>
      </c>
    </row>
    <row r="7" spans="1:11">
      <c r="A7" s="87" t="s">
        <v>811</v>
      </c>
      <c r="B7" t="str">
        <f>IF(StrategischerEinkäufer_Steckb!$B$40=MATCH_BESCHAFFUNGSHEBEL!$A7,MATCH_Normstrategien!I7,"")</f>
        <v/>
      </c>
      <c r="C7" t="str">
        <f>IF(StrategischerEinkäufer_Steckb!$B$40=MATCH_BESCHAFFUNGSHEBEL!$A7,MATCH_Normstrategien!J7,"")</f>
        <v/>
      </c>
      <c r="D7" t="str">
        <f>IF(StrategischerEinkäufer_Steckb!$B$40=MATCH_BESCHAFFUNGSHEBEL!$A7,MATCH_Normstrategien!K7,"")</f>
        <v/>
      </c>
      <c r="J7" s="58" t="s">
        <v>866</v>
      </c>
      <c r="K7" s="134">
        <v>7</v>
      </c>
    </row>
    <row r="8" spans="1:11">
      <c r="A8" s="87" t="s">
        <v>811</v>
      </c>
      <c r="B8" t="str">
        <f>IF(StrategischerEinkäufer_Steckb!$B$40=MATCH_BESCHAFFUNGSHEBEL!$A8,MATCH_Normstrategien!I8,"")</f>
        <v/>
      </c>
      <c r="C8" t="str">
        <f>IF(StrategischerEinkäufer_Steckb!$B$40=MATCH_BESCHAFFUNGSHEBEL!$A8,MATCH_Normstrategien!J8,"")</f>
        <v/>
      </c>
      <c r="D8" t="str">
        <f>IF(StrategischerEinkäufer_Steckb!$B$40=MATCH_BESCHAFFUNGSHEBEL!$A8,MATCH_Normstrategien!K8,"")</f>
        <v/>
      </c>
      <c r="J8" s="58" t="s">
        <v>846</v>
      </c>
      <c r="K8" s="134">
        <v>6</v>
      </c>
    </row>
    <row r="9" spans="1:11">
      <c r="A9" s="87" t="s">
        <v>811</v>
      </c>
      <c r="B9" t="str">
        <f>IF(StrategischerEinkäufer_Steckb!$B$40=MATCH_BESCHAFFUNGSHEBEL!$A9,MATCH_Normstrategien!I9,"")</f>
        <v/>
      </c>
      <c r="C9" t="str">
        <f>IF(StrategischerEinkäufer_Steckb!$B$40=MATCH_BESCHAFFUNGSHEBEL!$A9,MATCH_Normstrategien!J9,"")</f>
        <v/>
      </c>
      <c r="D9" t="str">
        <f>IF(StrategischerEinkäufer_Steckb!$B$40=MATCH_BESCHAFFUNGSHEBEL!$A9,MATCH_Normstrategien!K9,"")</f>
        <v/>
      </c>
      <c r="J9" s="58" t="s">
        <v>834</v>
      </c>
      <c r="K9" s="134">
        <v>7</v>
      </c>
    </row>
    <row r="10" spans="1:11">
      <c r="A10" s="87" t="s">
        <v>811</v>
      </c>
      <c r="B10" t="str">
        <f>IF(StrategischerEinkäufer_Steckb!$B$40=MATCH_BESCHAFFUNGSHEBEL!$A10,MATCH_Normstrategien!I10,"")</f>
        <v/>
      </c>
      <c r="C10" t="str">
        <f>IF(StrategischerEinkäufer_Steckb!$B$40=MATCH_BESCHAFFUNGSHEBEL!$A10,MATCH_Normstrategien!J10,"")</f>
        <v/>
      </c>
      <c r="D10" t="str">
        <f>IF(StrategischerEinkäufer_Steckb!$B$40=MATCH_BESCHAFFUNGSHEBEL!$A10,MATCH_Normstrategien!K10,"")</f>
        <v/>
      </c>
      <c r="J10" s="58" t="s">
        <v>872</v>
      </c>
      <c r="K10" s="134">
        <v>8</v>
      </c>
    </row>
    <row r="11" spans="1:11">
      <c r="A11" s="87" t="s">
        <v>811</v>
      </c>
      <c r="B11" t="str">
        <f>IF(StrategischerEinkäufer_Steckb!$B$40=MATCH_BESCHAFFUNGSHEBEL!$A11,MATCH_Normstrategien!I11,"")</f>
        <v/>
      </c>
      <c r="C11" t="str">
        <f>IF(StrategischerEinkäufer_Steckb!$B$40=MATCH_BESCHAFFUNGSHEBEL!$A11,MATCH_Normstrategien!J11,"")</f>
        <v/>
      </c>
      <c r="D11" t="str">
        <f>IF(StrategischerEinkäufer_Steckb!$B$40=MATCH_BESCHAFFUNGSHEBEL!$A11,MATCH_Normstrategien!K11,"")</f>
        <v/>
      </c>
      <c r="J11" s="58" t="s">
        <v>1003</v>
      </c>
      <c r="K11" s="134"/>
    </row>
    <row r="12" spans="1:11">
      <c r="A12" s="87" t="s">
        <v>819</v>
      </c>
      <c r="B12" t="str">
        <f>IF(StrategischerEinkäufer_Steckb!$B$40=MATCH_BESCHAFFUNGSHEBEL!$A12,MATCH_Normstrategien!I12,"")</f>
        <v/>
      </c>
      <c r="C12" t="str">
        <f>IF(StrategischerEinkäufer_Steckb!$B$40=MATCH_BESCHAFFUNGSHEBEL!$A12,MATCH_Normstrategien!J12,"")</f>
        <v/>
      </c>
      <c r="D12" t="str">
        <f>IF(StrategischerEinkäufer_Steckb!$B$40=MATCH_BESCHAFFUNGSHEBEL!$A12,MATCH_Normstrategien!K12,"")</f>
        <v/>
      </c>
      <c r="J12" s="58" t="s">
        <v>1004</v>
      </c>
      <c r="K12" s="134">
        <v>78</v>
      </c>
    </row>
    <row r="13" spans="1:11">
      <c r="A13" s="87" t="s">
        <v>819</v>
      </c>
      <c r="B13" t="str">
        <f>IF(StrategischerEinkäufer_Steckb!$B$40=MATCH_BESCHAFFUNGSHEBEL!$A13,MATCH_Normstrategien!I13,"")</f>
        <v/>
      </c>
      <c r="C13" t="str">
        <f>IF(StrategischerEinkäufer_Steckb!$B$40=MATCH_BESCHAFFUNGSHEBEL!$A13,MATCH_Normstrategien!J13,"")</f>
        <v/>
      </c>
      <c r="D13" t="str">
        <f>IF(StrategischerEinkäufer_Steckb!$B$40=MATCH_BESCHAFFUNGSHEBEL!$A13,MATCH_Normstrategien!K13,"")</f>
        <v/>
      </c>
    </row>
    <row r="14" spans="1:11">
      <c r="A14" s="87" t="s">
        <v>819</v>
      </c>
      <c r="B14" t="str">
        <f>IF(StrategischerEinkäufer_Steckb!$B$40=MATCH_BESCHAFFUNGSHEBEL!$A14,MATCH_Normstrategien!I14,"")</f>
        <v/>
      </c>
      <c r="C14" t="str">
        <f>IF(StrategischerEinkäufer_Steckb!$B$40=MATCH_BESCHAFFUNGSHEBEL!$A14,MATCH_Normstrategien!J14,"")</f>
        <v/>
      </c>
      <c r="D14" t="str">
        <f>IF(StrategischerEinkäufer_Steckb!$B$40=MATCH_BESCHAFFUNGSHEBEL!$A14,MATCH_Normstrategien!K14,"")</f>
        <v/>
      </c>
    </row>
    <row r="15" spans="1:11">
      <c r="A15" s="87" t="s">
        <v>819</v>
      </c>
      <c r="B15" t="str">
        <f>IF(StrategischerEinkäufer_Steckb!$B$40=MATCH_BESCHAFFUNGSHEBEL!$A15,MATCH_Normstrategien!I15,"")</f>
        <v/>
      </c>
      <c r="C15" t="str">
        <f>IF(StrategischerEinkäufer_Steckb!$B$40=MATCH_BESCHAFFUNGSHEBEL!$A15,MATCH_Normstrategien!J15,"")</f>
        <v/>
      </c>
      <c r="D15" t="str">
        <f>IF(StrategischerEinkäufer_Steckb!$B$40=MATCH_BESCHAFFUNGSHEBEL!$A15,MATCH_Normstrategien!K15,"")</f>
        <v/>
      </c>
    </row>
    <row r="16" spans="1:11">
      <c r="A16" s="87" t="s">
        <v>819</v>
      </c>
      <c r="B16" t="str">
        <f>IF(StrategischerEinkäufer_Steckb!$B$40=MATCH_BESCHAFFUNGSHEBEL!$A16,MATCH_Normstrategien!I16,"")</f>
        <v/>
      </c>
      <c r="C16" t="str">
        <f>IF(StrategischerEinkäufer_Steckb!$B$40=MATCH_BESCHAFFUNGSHEBEL!$A16,MATCH_Normstrategien!J16,"")</f>
        <v/>
      </c>
      <c r="D16" t="str">
        <f>IF(StrategischerEinkäufer_Steckb!$B$40=MATCH_BESCHAFFUNGSHEBEL!$A16,MATCH_Normstrategien!K16,"")</f>
        <v/>
      </c>
    </row>
    <row r="17" spans="1:4">
      <c r="A17" s="87" t="s">
        <v>819</v>
      </c>
      <c r="B17" t="str">
        <f>IF(StrategischerEinkäufer_Steckb!$B$40=MATCH_BESCHAFFUNGSHEBEL!$A17,MATCH_Normstrategien!I17,"")</f>
        <v/>
      </c>
      <c r="C17" t="str">
        <f>IF(StrategischerEinkäufer_Steckb!$B$40=MATCH_BESCHAFFUNGSHEBEL!$A17,MATCH_Normstrategien!J17,"")</f>
        <v/>
      </c>
      <c r="D17" t="str">
        <f>IF(StrategischerEinkäufer_Steckb!$B$40=MATCH_BESCHAFFUNGSHEBEL!$A17,MATCH_Normstrategien!K17,"")</f>
        <v/>
      </c>
    </row>
    <row r="18" spans="1:4">
      <c r="A18" s="87" t="s">
        <v>819</v>
      </c>
      <c r="B18" t="str">
        <f>IF(StrategischerEinkäufer_Steckb!$B$40=MATCH_BESCHAFFUNGSHEBEL!$A18,MATCH_Normstrategien!I18,"")</f>
        <v/>
      </c>
      <c r="C18" t="str">
        <f>IF(StrategischerEinkäufer_Steckb!$B$40=MATCH_BESCHAFFUNGSHEBEL!$A18,MATCH_Normstrategien!J18,"")</f>
        <v/>
      </c>
      <c r="D18" t="str">
        <f>IF(StrategischerEinkäufer_Steckb!$B$40=MATCH_BESCHAFFUNGSHEBEL!$A18,MATCH_Normstrategien!K18,"")</f>
        <v/>
      </c>
    </row>
    <row r="19" spans="1:4">
      <c r="A19" s="87" t="s">
        <v>823</v>
      </c>
      <c r="B19" t="str">
        <f>IF(StrategischerEinkäufer_Steckb!$B$40=MATCH_BESCHAFFUNGSHEBEL!$A19,MATCH_Normstrategien!I19,"")</f>
        <v/>
      </c>
      <c r="C19" t="str">
        <f>IF(StrategischerEinkäufer_Steckb!$B$40=MATCH_BESCHAFFUNGSHEBEL!$A19,MATCH_Normstrategien!J19,"")</f>
        <v/>
      </c>
      <c r="D19" t="str">
        <f>IF(StrategischerEinkäufer_Steckb!$B$40=MATCH_BESCHAFFUNGSHEBEL!$A19,MATCH_Normstrategien!K19,"")</f>
        <v/>
      </c>
    </row>
    <row r="20" spans="1:4">
      <c r="A20" s="87" t="s">
        <v>823</v>
      </c>
      <c r="B20" t="str">
        <f>IF(StrategischerEinkäufer_Steckb!$B$40=MATCH_BESCHAFFUNGSHEBEL!$A20,MATCH_Normstrategien!I20,"")</f>
        <v/>
      </c>
      <c r="C20" t="str">
        <f>IF(StrategischerEinkäufer_Steckb!$B$40=MATCH_BESCHAFFUNGSHEBEL!$A20,MATCH_Normstrategien!J20,"")</f>
        <v/>
      </c>
      <c r="D20" t="str">
        <f>IF(StrategischerEinkäufer_Steckb!$B$40=MATCH_BESCHAFFUNGSHEBEL!$A20,MATCH_Normstrategien!K20,"")</f>
        <v/>
      </c>
    </row>
    <row r="21" spans="1:4">
      <c r="A21" s="87" t="s">
        <v>823</v>
      </c>
      <c r="B21" t="str">
        <f>IF(StrategischerEinkäufer_Steckb!$B$40=MATCH_BESCHAFFUNGSHEBEL!$A21,MATCH_Normstrategien!I21,"")</f>
        <v/>
      </c>
      <c r="C21" t="str">
        <f>IF(StrategischerEinkäufer_Steckb!$B$40=MATCH_BESCHAFFUNGSHEBEL!$A21,MATCH_Normstrategien!J21,"")</f>
        <v/>
      </c>
      <c r="D21" t="str">
        <f>IF(StrategischerEinkäufer_Steckb!$B$40=MATCH_BESCHAFFUNGSHEBEL!$A21,MATCH_Normstrategien!K21,"")</f>
        <v/>
      </c>
    </row>
    <row r="22" spans="1:4">
      <c r="A22" s="87" t="s">
        <v>823</v>
      </c>
      <c r="B22" t="str">
        <f>IF(StrategischerEinkäufer_Steckb!$B$40=MATCH_BESCHAFFUNGSHEBEL!$A22,MATCH_Normstrategien!I22,"")</f>
        <v/>
      </c>
      <c r="C22" t="str">
        <f>IF(StrategischerEinkäufer_Steckb!$B$40=MATCH_BESCHAFFUNGSHEBEL!$A22,MATCH_Normstrategien!J22,"")</f>
        <v/>
      </c>
      <c r="D22" t="str">
        <f>IF(StrategischerEinkäufer_Steckb!$B$40=MATCH_BESCHAFFUNGSHEBEL!$A22,MATCH_Normstrategien!K22,"")</f>
        <v/>
      </c>
    </row>
    <row r="23" spans="1:4">
      <c r="A23" s="87" t="s">
        <v>823</v>
      </c>
      <c r="B23" t="str">
        <f>IF(StrategischerEinkäufer_Steckb!$B$40=MATCH_BESCHAFFUNGSHEBEL!$A23,MATCH_Normstrategien!I23,"")</f>
        <v/>
      </c>
      <c r="C23" t="str">
        <f>IF(StrategischerEinkäufer_Steckb!$B$40=MATCH_BESCHAFFUNGSHEBEL!$A23,MATCH_Normstrategien!J23,"")</f>
        <v/>
      </c>
      <c r="D23" t="str">
        <f>IF(StrategischerEinkäufer_Steckb!$B$40=MATCH_BESCHAFFUNGSHEBEL!$A23,MATCH_Normstrategien!K23,"")</f>
        <v/>
      </c>
    </row>
    <row r="24" spans="1:4">
      <c r="A24" s="87" t="s">
        <v>823</v>
      </c>
      <c r="B24" t="str">
        <f>IF(StrategischerEinkäufer_Steckb!$B$40=MATCH_BESCHAFFUNGSHEBEL!$A24,MATCH_Normstrategien!I24,"")</f>
        <v/>
      </c>
      <c r="C24" t="str">
        <f>IF(StrategischerEinkäufer_Steckb!$B$40=MATCH_BESCHAFFUNGSHEBEL!$A24,MATCH_Normstrategien!J24,"")</f>
        <v/>
      </c>
      <c r="D24" t="str">
        <f>IF(StrategischerEinkäufer_Steckb!$B$40=MATCH_BESCHAFFUNGSHEBEL!$A24,MATCH_Normstrategien!K24,"")</f>
        <v/>
      </c>
    </row>
    <row r="25" spans="1:4">
      <c r="A25" s="87" t="s">
        <v>823</v>
      </c>
      <c r="B25" t="str">
        <f>IF(StrategischerEinkäufer_Steckb!$B$40=MATCH_BESCHAFFUNGSHEBEL!$A25,MATCH_Normstrategien!I25,"")</f>
        <v/>
      </c>
      <c r="C25" t="str">
        <f>IF(StrategischerEinkäufer_Steckb!$B$40=MATCH_BESCHAFFUNGSHEBEL!$A25,MATCH_Normstrategien!J25,"")</f>
        <v/>
      </c>
      <c r="D25" t="str">
        <f>IF(StrategischerEinkäufer_Steckb!$B$40=MATCH_BESCHAFFUNGSHEBEL!$A25,MATCH_Normstrategien!K25,"")</f>
        <v/>
      </c>
    </row>
    <row r="26" spans="1:4">
      <c r="A26" s="87" t="s">
        <v>823</v>
      </c>
      <c r="B26" t="str">
        <f>IF(StrategischerEinkäufer_Steckb!$B$40=MATCH_BESCHAFFUNGSHEBEL!$A26,MATCH_Normstrategien!I26,"")</f>
        <v/>
      </c>
      <c r="C26" t="str">
        <f>IF(StrategischerEinkäufer_Steckb!$B$40=MATCH_BESCHAFFUNGSHEBEL!$A26,MATCH_Normstrategien!J26,"")</f>
        <v/>
      </c>
      <c r="D26" t="str">
        <f>IF(StrategischerEinkäufer_Steckb!$B$40=MATCH_BESCHAFFUNGSHEBEL!$A26,MATCH_Normstrategien!K26,"")</f>
        <v/>
      </c>
    </row>
    <row r="27" spans="1:4">
      <c r="A27" s="87" t="s">
        <v>823</v>
      </c>
      <c r="B27" t="str">
        <f>IF(StrategischerEinkäufer_Steckb!$B$40=MATCH_BESCHAFFUNGSHEBEL!$A27,MATCH_Normstrategien!I27,"")</f>
        <v/>
      </c>
      <c r="C27" t="str">
        <f>IF(StrategischerEinkäufer_Steckb!$B$40=MATCH_BESCHAFFUNGSHEBEL!$A27,MATCH_Normstrategien!J27,"")</f>
        <v/>
      </c>
      <c r="D27" t="str">
        <f>IF(StrategischerEinkäufer_Steckb!$B$40=MATCH_BESCHAFFUNGSHEBEL!$A27,MATCH_Normstrategien!K27,"")</f>
        <v/>
      </c>
    </row>
    <row r="28" spans="1:4">
      <c r="A28" s="87" t="s">
        <v>823</v>
      </c>
      <c r="B28" t="str">
        <f>IF(StrategischerEinkäufer_Steckb!$B$40=MATCH_BESCHAFFUNGSHEBEL!$A28,MATCH_Normstrategien!I28,"")</f>
        <v/>
      </c>
      <c r="C28" t="str">
        <f>IF(StrategischerEinkäufer_Steckb!$B$40=MATCH_BESCHAFFUNGSHEBEL!$A28,MATCH_Normstrategien!J28,"")</f>
        <v/>
      </c>
      <c r="D28" t="str">
        <f>IF(StrategischerEinkäufer_Steckb!$B$40=MATCH_BESCHAFFUNGSHEBEL!$A28,MATCH_Normstrategien!K28,"")</f>
        <v/>
      </c>
    </row>
    <row r="29" spans="1:4">
      <c r="A29" s="87" t="s">
        <v>823</v>
      </c>
      <c r="B29" t="str">
        <f>IF(StrategischerEinkäufer_Steckb!$B$40=MATCH_BESCHAFFUNGSHEBEL!$A29,MATCH_Normstrategien!I29,"")</f>
        <v/>
      </c>
      <c r="C29" t="str">
        <f>IF(StrategischerEinkäufer_Steckb!$B$40=MATCH_BESCHAFFUNGSHEBEL!$A29,MATCH_Normstrategien!J29,"")</f>
        <v/>
      </c>
      <c r="D29" t="str">
        <f>IF(StrategischerEinkäufer_Steckb!$B$40=MATCH_BESCHAFFUNGSHEBEL!$A29,MATCH_Normstrategien!K29,"")</f>
        <v/>
      </c>
    </row>
    <row r="30" spans="1:4">
      <c r="A30" s="87" t="s">
        <v>834</v>
      </c>
      <c r="B30" t="str">
        <f>IF(StrategischerEinkäufer_Steckb!$B$40=MATCH_BESCHAFFUNGSHEBEL!$A30,MATCH_Normstrategien!I30,"")</f>
        <v/>
      </c>
      <c r="C30" t="str">
        <f>IF(StrategischerEinkäufer_Steckb!$B$40=MATCH_BESCHAFFUNGSHEBEL!$A30,MATCH_Normstrategien!J30,"")</f>
        <v/>
      </c>
      <c r="D30" t="str">
        <f>IF(StrategischerEinkäufer_Steckb!$B$40=MATCH_BESCHAFFUNGSHEBEL!$A30,MATCH_Normstrategien!K30,"")</f>
        <v/>
      </c>
    </row>
    <row r="31" spans="1:4">
      <c r="A31" s="87" t="s">
        <v>834</v>
      </c>
      <c r="B31" t="str">
        <f>IF(StrategischerEinkäufer_Steckb!$B$40=MATCH_BESCHAFFUNGSHEBEL!$A31,MATCH_Normstrategien!I31,"")</f>
        <v/>
      </c>
      <c r="C31" t="str">
        <f>IF(StrategischerEinkäufer_Steckb!$B$40=MATCH_BESCHAFFUNGSHEBEL!$A31,MATCH_Normstrategien!J31,"")</f>
        <v/>
      </c>
      <c r="D31" t="str">
        <f>IF(StrategischerEinkäufer_Steckb!$B$40=MATCH_BESCHAFFUNGSHEBEL!$A31,MATCH_Normstrategien!K31,"")</f>
        <v/>
      </c>
    </row>
    <row r="32" spans="1:4">
      <c r="A32" s="87" t="s">
        <v>834</v>
      </c>
      <c r="B32" t="str">
        <f>IF(StrategischerEinkäufer_Steckb!$B$40=MATCH_BESCHAFFUNGSHEBEL!$A32,MATCH_Normstrategien!I32,"")</f>
        <v/>
      </c>
      <c r="C32" t="str">
        <f>IF(StrategischerEinkäufer_Steckb!$B$40=MATCH_BESCHAFFUNGSHEBEL!$A32,MATCH_Normstrategien!J32,"")</f>
        <v/>
      </c>
      <c r="D32" t="str">
        <f>IF(StrategischerEinkäufer_Steckb!$B$40=MATCH_BESCHAFFUNGSHEBEL!$A32,MATCH_Normstrategien!K32,"")</f>
        <v/>
      </c>
    </row>
    <row r="33" spans="1:4">
      <c r="A33" s="87" t="s">
        <v>834</v>
      </c>
      <c r="B33" t="str">
        <f>IF(StrategischerEinkäufer_Steckb!$B$40=MATCH_BESCHAFFUNGSHEBEL!$A33,MATCH_Normstrategien!I33,"")</f>
        <v/>
      </c>
      <c r="C33" t="str">
        <f>IF(StrategischerEinkäufer_Steckb!$B$40=MATCH_BESCHAFFUNGSHEBEL!$A33,MATCH_Normstrategien!J33,"")</f>
        <v/>
      </c>
      <c r="D33" t="str">
        <f>IF(StrategischerEinkäufer_Steckb!$B$40=MATCH_BESCHAFFUNGSHEBEL!$A33,MATCH_Normstrategien!K33,"")</f>
        <v/>
      </c>
    </row>
    <row r="34" spans="1:4">
      <c r="A34" s="87" t="s">
        <v>834</v>
      </c>
      <c r="B34" t="str">
        <f>IF(StrategischerEinkäufer_Steckb!$B$40=MATCH_BESCHAFFUNGSHEBEL!$A34,MATCH_Normstrategien!I34,"")</f>
        <v/>
      </c>
      <c r="C34" t="str">
        <f>IF(StrategischerEinkäufer_Steckb!$B$40=MATCH_BESCHAFFUNGSHEBEL!$A34,MATCH_Normstrategien!J34,"")</f>
        <v/>
      </c>
      <c r="D34" t="str">
        <f>IF(StrategischerEinkäufer_Steckb!$B$40=MATCH_BESCHAFFUNGSHEBEL!$A34,MATCH_Normstrategien!K34,"")</f>
        <v/>
      </c>
    </row>
    <row r="35" spans="1:4">
      <c r="A35" s="87" t="s">
        <v>834</v>
      </c>
      <c r="B35" t="str">
        <f>IF(StrategischerEinkäufer_Steckb!$B$40=MATCH_BESCHAFFUNGSHEBEL!$A35,MATCH_Normstrategien!I35,"")</f>
        <v/>
      </c>
      <c r="C35" t="str">
        <f>IF(StrategischerEinkäufer_Steckb!$B$40=MATCH_BESCHAFFUNGSHEBEL!$A35,MATCH_Normstrategien!J35,"")</f>
        <v/>
      </c>
      <c r="D35" t="str">
        <f>IF(StrategischerEinkäufer_Steckb!$B$40=MATCH_BESCHAFFUNGSHEBEL!$A35,MATCH_Normstrategien!K35,"")</f>
        <v/>
      </c>
    </row>
    <row r="36" spans="1:4">
      <c r="A36" s="87" t="s">
        <v>834</v>
      </c>
      <c r="B36" t="str">
        <f>IF(StrategischerEinkäufer_Steckb!$B$40=MATCH_BESCHAFFUNGSHEBEL!$A36,MATCH_Normstrategien!I36,"")</f>
        <v/>
      </c>
      <c r="C36" t="str">
        <f>IF(StrategischerEinkäufer_Steckb!$B$40=MATCH_BESCHAFFUNGSHEBEL!$A36,MATCH_Normstrategien!J36,"")</f>
        <v/>
      </c>
      <c r="D36" t="str">
        <f>IF(StrategischerEinkäufer_Steckb!$B$40=MATCH_BESCHAFFUNGSHEBEL!$A36,MATCH_Normstrategien!K36,"")</f>
        <v/>
      </c>
    </row>
    <row r="37" spans="1:4">
      <c r="A37" s="87" t="s">
        <v>846</v>
      </c>
      <c r="B37" t="str">
        <f>IF(StrategischerEinkäufer_Steckb!$B$40=MATCH_BESCHAFFUNGSHEBEL!$A37,MATCH_Normstrategien!I37,"")</f>
        <v/>
      </c>
      <c r="C37" t="str">
        <f>IF(StrategischerEinkäufer_Steckb!$B$40=MATCH_BESCHAFFUNGSHEBEL!$A37,MATCH_Normstrategien!J37,"")</f>
        <v/>
      </c>
      <c r="D37" t="str">
        <f>IF(StrategischerEinkäufer_Steckb!$B$40=MATCH_BESCHAFFUNGSHEBEL!$A37,MATCH_Normstrategien!K37,"")</f>
        <v/>
      </c>
    </row>
    <row r="38" spans="1:4">
      <c r="A38" s="87" t="s">
        <v>846</v>
      </c>
      <c r="B38" t="str">
        <f>IF(StrategischerEinkäufer_Steckb!$B$40=MATCH_BESCHAFFUNGSHEBEL!$A38,MATCH_Normstrategien!I38,"")</f>
        <v/>
      </c>
      <c r="C38" t="str">
        <f>IF(StrategischerEinkäufer_Steckb!$B$40=MATCH_BESCHAFFUNGSHEBEL!$A38,MATCH_Normstrategien!J38,"")</f>
        <v/>
      </c>
      <c r="D38" t="str">
        <f>IF(StrategischerEinkäufer_Steckb!$B$40=MATCH_BESCHAFFUNGSHEBEL!$A38,MATCH_Normstrategien!K38,"")</f>
        <v/>
      </c>
    </row>
    <row r="39" spans="1:4">
      <c r="A39" s="87" t="s">
        <v>846</v>
      </c>
      <c r="B39" t="str">
        <f>IF(StrategischerEinkäufer_Steckb!$B$40=MATCH_BESCHAFFUNGSHEBEL!$A39,MATCH_Normstrategien!I39,"")</f>
        <v/>
      </c>
      <c r="C39" t="str">
        <f>IF(StrategischerEinkäufer_Steckb!$B$40=MATCH_BESCHAFFUNGSHEBEL!$A39,MATCH_Normstrategien!J39,"")</f>
        <v/>
      </c>
      <c r="D39" t="str">
        <f>IF(StrategischerEinkäufer_Steckb!$B$40=MATCH_BESCHAFFUNGSHEBEL!$A39,MATCH_Normstrategien!K39,"")</f>
        <v/>
      </c>
    </row>
    <row r="40" spans="1:4">
      <c r="A40" s="87" t="s">
        <v>846</v>
      </c>
      <c r="B40" t="str">
        <f>IF(StrategischerEinkäufer_Steckb!$B$40=MATCH_BESCHAFFUNGSHEBEL!$A40,MATCH_Normstrategien!I40,"")</f>
        <v/>
      </c>
      <c r="C40" t="str">
        <f>IF(StrategischerEinkäufer_Steckb!$B$40=MATCH_BESCHAFFUNGSHEBEL!$A40,MATCH_Normstrategien!J40,"")</f>
        <v/>
      </c>
      <c r="D40" t="str">
        <f>IF(StrategischerEinkäufer_Steckb!$B$40=MATCH_BESCHAFFUNGSHEBEL!$A40,MATCH_Normstrategien!K40,"")</f>
        <v/>
      </c>
    </row>
    <row r="41" spans="1:4">
      <c r="A41" s="87" t="s">
        <v>846</v>
      </c>
      <c r="B41" t="str">
        <f>IF(StrategischerEinkäufer_Steckb!$B$40=MATCH_BESCHAFFUNGSHEBEL!$A41,MATCH_Normstrategien!I41,"")</f>
        <v/>
      </c>
      <c r="C41" t="str">
        <f>IF(StrategischerEinkäufer_Steckb!$B$40=MATCH_BESCHAFFUNGSHEBEL!$A41,MATCH_Normstrategien!J41,"")</f>
        <v/>
      </c>
      <c r="D41" t="str">
        <f>IF(StrategischerEinkäufer_Steckb!$B$40=MATCH_BESCHAFFUNGSHEBEL!$A41,MATCH_Normstrategien!K41,"")</f>
        <v/>
      </c>
    </row>
    <row r="42" spans="1:4">
      <c r="A42" s="87" t="s">
        <v>846</v>
      </c>
      <c r="B42" t="str">
        <f>IF(StrategischerEinkäufer_Steckb!$B$40=MATCH_BESCHAFFUNGSHEBEL!$A42,MATCH_Normstrategien!I42,"")</f>
        <v/>
      </c>
      <c r="C42" t="str">
        <f>IF(StrategischerEinkäufer_Steckb!$B$40=MATCH_BESCHAFFUNGSHEBEL!$A42,MATCH_Normstrategien!J42,"")</f>
        <v/>
      </c>
      <c r="D42" t="str">
        <f>IF(StrategischerEinkäufer_Steckb!$B$40=MATCH_BESCHAFFUNGSHEBEL!$A42,MATCH_Normstrategien!K42,"")</f>
        <v/>
      </c>
    </row>
    <row r="43" spans="1:4">
      <c r="A43" s="87" t="s">
        <v>1012</v>
      </c>
      <c r="B43" t="str">
        <f>IF(StrategischerEinkäufer_Steckb!$B$40=MATCH_BESCHAFFUNGSHEBEL!$A43,MATCH_Normstrategien!I43,"")</f>
        <v/>
      </c>
      <c r="C43" t="str">
        <f>IF(StrategischerEinkäufer_Steckb!$B$40=MATCH_BESCHAFFUNGSHEBEL!$A43,MATCH_Normstrategien!J43,"")</f>
        <v/>
      </c>
      <c r="D43" t="str">
        <f>IF(StrategischerEinkäufer_Steckb!$B$40=MATCH_BESCHAFFUNGSHEBEL!$A43,MATCH_Normstrategien!K43,"")</f>
        <v/>
      </c>
    </row>
    <row r="44" spans="1:4">
      <c r="A44" s="87" t="s">
        <v>1012</v>
      </c>
      <c r="B44" t="str">
        <f>IF(StrategischerEinkäufer_Steckb!$B$40=MATCH_BESCHAFFUNGSHEBEL!$A44,MATCH_Normstrategien!I44,"")</f>
        <v/>
      </c>
      <c r="C44" t="str">
        <f>IF(StrategischerEinkäufer_Steckb!$B$40=MATCH_BESCHAFFUNGSHEBEL!$A44,MATCH_Normstrategien!J44,"")</f>
        <v/>
      </c>
      <c r="D44" t="str">
        <f>IF(StrategischerEinkäufer_Steckb!$B$40=MATCH_BESCHAFFUNGSHEBEL!$A44,MATCH_Normstrategien!K44,"")</f>
        <v/>
      </c>
    </row>
    <row r="45" spans="1:4">
      <c r="A45" s="87" t="s">
        <v>1012</v>
      </c>
      <c r="B45" t="str">
        <f>IF(StrategischerEinkäufer_Steckb!$B$40=MATCH_BESCHAFFUNGSHEBEL!$A45,MATCH_Normstrategien!I45,"")</f>
        <v/>
      </c>
      <c r="C45" t="str">
        <f>IF(StrategischerEinkäufer_Steckb!$B$40=MATCH_BESCHAFFUNGSHEBEL!$A45,MATCH_Normstrategien!J45,"")</f>
        <v/>
      </c>
      <c r="D45" t="str">
        <f>IF(StrategischerEinkäufer_Steckb!$B$40=MATCH_BESCHAFFUNGSHEBEL!$A45,MATCH_Normstrategien!K45,"")</f>
        <v/>
      </c>
    </row>
    <row r="46" spans="1:4">
      <c r="A46" s="87" t="s">
        <v>1012</v>
      </c>
      <c r="B46" t="str">
        <f>IF(StrategischerEinkäufer_Steckb!$B$40=MATCH_BESCHAFFUNGSHEBEL!$A46,MATCH_Normstrategien!I46,"")</f>
        <v/>
      </c>
      <c r="C46" t="str">
        <f>IF(StrategischerEinkäufer_Steckb!$B$40=MATCH_BESCHAFFUNGSHEBEL!$A46,MATCH_Normstrategien!J46,"")</f>
        <v/>
      </c>
      <c r="D46" t="str">
        <f>IF(StrategischerEinkäufer_Steckb!$B$40=MATCH_BESCHAFFUNGSHEBEL!$A46,MATCH_Normstrategien!K46,"")</f>
        <v/>
      </c>
    </row>
    <row r="47" spans="1:4">
      <c r="A47" s="87" t="s">
        <v>1012</v>
      </c>
      <c r="B47" t="str">
        <f>IF(StrategischerEinkäufer_Steckb!$B$40=MATCH_BESCHAFFUNGSHEBEL!$A47,MATCH_Normstrategien!I47,"")</f>
        <v/>
      </c>
      <c r="C47" t="str">
        <f>IF(StrategischerEinkäufer_Steckb!$B$40=MATCH_BESCHAFFUNGSHEBEL!$A47,MATCH_Normstrategien!J47,"")</f>
        <v/>
      </c>
      <c r="D47" t="str">
        <f>IF(StrategischerEinkäufer_Steckb!$B$40=MATCH_BESCHAFFUNGSHEBEL!$A47,MATCH_Normstrategien!K47,"")</f>
        <v/>
      </c>
    </row>
    <row r="48" spans="1:4">
      <c r="A48" s="87" t="s">
        <v>1012</v>
      </c>
      <c r="B48" t="str">
        <f>IF(StrategischerEinkäufer_Steckb!$B$40=MATCH_BESCHAFFUNGSHEBEL!$A48,MATCH_Normstrategien!I48,"")</f>
        <v/>
      </c>
      <c r="C48" t="str">
        <f>IF(StrategischerEinkäufer_Steckb!$B$40=MATCH_BESCHAFFUNGSHEBEL!$A48,MATCH_Normstrategien!J48,"")</f>
        <v/>
      </c>
      <c r="D48" t="str">
        <f>IF(StrategischerEinkäufer_Steckb!$B$40=MATCH_BESCHAFFUNGSHEBEL!$A48,MATCH_Normstrategien!K48,"")</f>
        <v/>
      </c>
    </row>
    <row r="49" spans="1:4">
      <c r="A49" s="87" t="s">
        <v>1012</v>
      </c>
      <c r="B49" t="str">
        <f>IF(StrategischerEinkäufer_Steckb!$B$40=MATCH_BESCHAFFUNGSHEBEL!$A49,MATCH_Normstrategien!I49,"")</f>
        <v/>
      </c>
      <c r="C49" t="str">
        <f>IF(StrategischerEinkäufer_Steckb!$B$40=MATCH_BESCHAFFUNGSHEBEL!$A49,MATCH_Normstrategien!J49,"")</f>
        <v/>
      </c>
      <c r="D49" t="str">
        <f>IF(StrategischerEinkäufer_Steckb!$B$40=MATCH_BESCHAFFUNGSHEBEL!$A49,MATCH_Normstrategien!K49,"")</f>
        <v/>
      </c>
    </row>
    <row r="50" spans="1:4">
      <c r="A50" s="87" t="s">
        <v>1012</v>
      </c>
      <c r="B50" t="str">
        <f>IF(StrategischerEinkäufer_Steckb!$B$40=MATCH_BESCHAFFUNGSHEBEL!$A50,MATCH_Normstrategien!I50,"")</f>
        <v/>
      </c>
      <c r="C50" t="str">
        <f>IF(StrategischerEinkäufer_Steckb!$B$40=MATCH_BESCHAFFUNGSHEBEL!$A50,MATCH_Normstrategien!J50,"")</f>
        <v/>
      </c>
      <c r="D50" t="str">
        <f>IF(StrategischerEinkäufer_Steckb!$B$40=MATCH_BESCHAFFUNGSHEBEL!$A50,MATCH_Normstrategien!K50,"")</f>
        <v/>
      </c>
    </row>
    <row r="51" spans="1:4">
      <c r="A51" s="87" t="s">
        <v>856</v>
      </c>
      <c r="B51" t="str">
        <f>IF(StrategischerEinkäufer_Steckb!$B$40=MATCH_BESCHAFFUNGSHEBEL!$A51,MATCH_Normstrategien!I51,"")</f>
        <v>Möglichst aufwandsarme Formulierung von Verträgen</v>
      </c>
      <c r="C51" t="str">
        <f>IF(StrategischerEinkäufer_Steckb!$B$40=MATCH_BESCHAFFUNGSHEBEL!$A51,MATCH_Normstrategien!J51,"")</f>
        <v>Vergabe</v>
      </c>
      <c r="D51" t="str">
        <f>IF(StrategischerEinkäufer_Steckb!$B$40=MATCH_BESCHAFFUNGSHEBEL!$A51,MATCH_Normstrategien!K51,"")</f>
        <v>Nutzung von Verträgen aus vergangenen Aufträgen oder Nutzung von Standardverträgen</v>
      </c>
    </row>
    <row r="52" spans="1:4">
      <c r="A52" s="87" t="s">
        <v>856</v>
      </c>
      <c r="B52" t="str">
        <f>IF(StrategischerEinkäufer_Steckb!$B$40=MATCH_BESCHAFFUNGSHEBEL!$A52,MATCH_Normstrategien!I52,"")</f>
        <v>Aufwandsarme Vertragserneuerung/Vertragsverlängerung</v>
      </c>
      <c r="C52" t="str">
        <f>IF(StrategischerEinkäufer_Steckb!$B$40=MATCH_BESCHAFFUNGSHEBEL!$A52,MATCH_Normstrategien!J52,"")</f>
        <v>Vergabe</v>
      </c>
      <c r="D52" t="str">
        <f>IF(StrategischerEinkäufer_Steckb!$B$40=MATCH_BESCHAFFUNGSHEBEL!$A52,MATCH_Normstrategien!K52,"")</f>
        <v>Gewährung der Option der Vertragsverlängerung unter der Prämisse der jährlichen Überprüfung der Konditionen.</v>
      </c>
    </row>
    <row r="53" spans="1:4">
      <c r="A53" s="87" t="s">
        <v>856</v>
      </c>
      <c r="B53" t="str">
        <f>IF(StrategischerEinkäufer_Steckb!$B$40=MATCH_BESCHAFFUNGSHEBEL!$A53,MATCH_Normstrategien!I53,"")</f>
        <v>Reduktion des Bestellaufwandes</v>
      </c>
      <c r="C53" t="str">
        <f>IF(StrategischerEinkäufer_Steckb!$B$40=MATCH_BESCHAFFUNGSHEBEL!$A53,MATCH_Normstrategien!J53,"")</f>
        <v>Leistungserbringung</v>
      </c>
      <c r="D53" t="str">
        <f>IF(StrategischerEinkäufer_Steckb!$B$40=MATCH_BESCHAFFUNGSHEBEL!$A53,MATCH_Normstrategien!K53,"")</f>
        <v>Bereitstellung der Beschaffungsobjekte über einen zentralen Katalog.</v>
      </c>
    </row>
    <row r="54" spans="1:4">
      <c r="A54" s="87" t="s">
        <v>856</v>
      </c>
      <c r="B54" t="str">
        <f>IF(StrategischerEinkäufer_Steckb!$B$40=MATCH_BESCHAFFUNGSHEBEL!$A54,MATCH_Normstrategien!I54,"")</f>
        <v>Aufwandsarme Interaktion mit dem Lieferanten</v>
      </c>
      <c r="C54" t="str">
        <f>IF(StrategischerEinkäufer_Steckb!$B$40=MATCH_BESCHAFFUNGSHEBEL!$A54,MATCH_Normstrategien!J54,"")</f>
        <v>Leistungserbringung</v>
      </c>
      <c r="D54" t="str">
        <f>IF(StrategischerEinkäufer_Steckb!$B$40=MATCH_BESCHAFFUNGSHEBEL!$A54,MATCH_Normstrategien!K54,"")</f>
        <v>Implementierung des höchstmöglichen Grades an automatisierter Bieter bzw. Lieferantenkommunikation durch IT-Verfahren wie z.B. die eVergabe, eAkte, eInvoicing.</v>
      </c>
    </row>
    <row r="55" spans="1:4">
      <c r="A55" s="87" t="s">
        <v>856</v>
      </c>
      <c r="B55" t="str">
        <f>IF(StrategischerEinkäufer_Steckb!$B$40=MATCH_BESCHAFFUNGSHEBEL!$A55,MATCH_Normstrategien!I55,"")</f>
        <v>Vereinfachung und Verschlankung des Beschaffungsprozesses</v>
      </c>
      <c r="C55" t="str">
        <f>IF(StrategischerEinkäufer_Steckb!$B$40=MATCH_BESCHAFFUNGSHEBEL!$A55,MATCH_Normstrategien!J55,"")</f>
        <v>Prozessübergreifend</v>
      </c>
      <c r="D55" t="str">
        <f>IF(StrategischerEinkäufer_Steckb!$B$40=MATCH_BESCHAFFUNGSHEBEL!$A55,MATCH_Normstrategien!K55,"")</f>
        <v>Reduktion des Arbeitsaufwandes im Beschaffungsprozess auf das nötige Mindestmaß.</v>
      </c>
    </row>
    <row r="56" spans="1:4">
      <c r="A56" s="87" t="s">
        <v>856</v>
      </c>
      <c r="B56" t="str">
        <f>IF(StrategischerEinkäufer_Steckb!$B$40=MATCH_BESCHAFFUNGSHEBEL!$A56,MATCH_Normstrategien!I56,"")</f>
        <v>Strikte Einhaltung der Prozessvorgaben</v>
      </c>
      <c r="C56" t="str">
        <f>IF(StrategischerEinkäufer_Steckb!$B$40=MATCH_BESCHAFFUNGSHEBEL!$A56,MATCH_Normstrategien!J56,"")</f>
        <v>Prozessübergreifend</v>
      </c>
      <c r="D56" t="str">
        <f>IF(StrategischerEinkäufer_Steckb!$B$40=MATCH_BESCHAFFUNGSHEBEL!$A56,MATCH_Normstrategien!K56,"")</f>
        <v>Durchsetzung der Prozessdisziplin zur Aufwandsvermeidung durch individuelle bzw. zusätzliche Verfahrensschritte.</v>
      </c>
    </row>
    <row r="57" spans="1:4">
      <c r="A57" s="87" t="s">
        <v>856</v>
      </c>
      <c r="B57" t="str">
        <f>IF(StrategischerEinkäufer_Steckb!$B$40=MATCH_BESCHAFFUNGSHEBEL!$A57,MATCH_Normstrategien!I57,"")</f>
        <v>Bündelung von Leistungen bei wenigen, wettbewerbsfähigen Lieferanten/Reinigungsdienstleistern</v>
      </c>
      <c r="C57" t="str">
        <f>IF(StrategischerEinkäufer_Steckb!$B$40=MATCH_BESCHAFFUNGSHEBEL!$A57,MATCH_Normstrategien!J57,"")</f>
        <v>Vergabe</v>
      </c>
      <c r="D57" t="str">
        <f>IF(StrategischerEinkäufer_Steckb!$B$40=MATCH_BESCHAFFUNGSHEBEL!$A57,MATCH_Normstrategien!K57,"")</f>
        <v>Verringerung der Anzahl an Lieferanten/Reinigungsdienstleistern für ein Beschaffungsobjekt durch (standortübergreifende bzw. überregionale) Bündelung der Leistungen.</v>
      </c>
    </row>
    <row r="58" spans="1:4">
      <c r="A58" s="87" t="s">
        <v>856</v>
      </c>
      <c r="B58" t="str">
        <f>IF(StrategischerEinkäufer_Steckb!$B$40=MATCH_BESCHAFFUNGSHEBEL!$A58,MATCH_Normstrategien!I58,"")</f>
        <v>Vergabe von Rahmenverträgen (RV)</v>
      </c>
      <c r="C58" t="str">
        <f>IF(StrategischerEinkäufer_Steckb!$B$40=MATCH_BESCHAFFUNGSHEBEL!$A58,MATCH_Normstrategien!J58,"")</f>
        <v>Vergabe</v>
      </c>
      <c r="D58" t="str">
        <f>IF(StrategischerEinkäufer_Steckb!$B$40=MATCH_BESCHAFFUNGSHEBEL!$A58,MATCH_Normstrategien!K58,"")</f>
        <v>Aufträge, die von Auftraggeber(n) an einen oder mehrere Bieter vergeben werden, können um die Bedingungen für nachfolgende Einzelaufträge, die während der Vertragslaufzeit vergeben werden sollen, erweitert werden. (Ziel: vereinfachte Vergabe der Einzelaufträge.)</v>
      </c>
    </row>
    <row r="59" spans="1:4">
      <c r="A59" s="87" t="s">
        <v>856</v>
      </c>
      <c r="B59" t="str">
        <f>IF(StrategischerEinkäufer_Steckb!$B$40=MATCH_BESCHAFFUNGSHEBEL!$A59,MATCH_Normstrategien!I59,"")</f>
        <v>Multi-Lieferanten-Strategie</v>
      </c>
      <c r="C59" t="str">
        <f>IF(StrategischerEinkäufer_Steckb!$B$40=MATCH_BESCHAFFUNGSHEBEL!$A59,MATCH_Normstrategien!J59,"")</f>
        <v>Vergabe</v>
      </c>
      <c r="D59" t="str">
        <f>IF(StrategischerEinkäufer_Steckb!$B$40=MATCH_BESCHAFFUNGSHEBEL!$A59,MATCH_Normstrategien!K59,"")</f>
        <v>Strategie mehrere Lieferanten/Reinigungsdienstleister zu bezuschlagen und dies in sog. Mehrfachrahmenverträgen abzubilden.</v>
      </c>
    </row>
    <row r="60" spans="1:4">
      <c r="A60" s="87" t="s">
        <v>856</v>
      </c>
      <c r="B60" t="str">
        <f>IF(StrategischerEinkäufer_Steckb!$B$40=MATCH_BESCHAFFUNGSHEBEL!$A60,MATCH_Normstrategien!I60,"")</f>
        <v>Intensive Lieferantenstrukturanalyse</v>
      </c>
      <c r="C60" t="str">
        <f>IF(StrategischerEinkäufer_Steckb!$B$40=MATCH_BESCHAFFUNGSHEBEL!$A60,MATCH_Normstrategien!J60,"")</f>
        <v>Prozessübergreifend</v>
      </c>
      <c r="D60" t="str">
        <f>IF(StrategischerEinkäufer_Steckb!$B$40=MATCH_BESCHAFFUNGSHEBEL!$A60,MATCH_Normstrategien!K60,"")</f>
        <v>Analyse der bereits bestehenden Lieferantenbeziehungen für gleichartige Leistungen, die derzeit noch durch Dienststellen (Bedarfsträger und Vergabestellen) separat angesprochen/beauftragt werden. (Bündelung für höheres Nachhaltigkeitspotential)</v>
      </c>
    </row>
    <row r="61" spans="1:4">
      <c r="A61" s="87" t="s">
        <v>856</v>
      </c>
      <c r="B61" t="str">
        <f>IF(StrategischerEinkäufer_Steckb!$B$40=MATCH_BESCHAFFUNGSHEBEL!$A61,MATCH_Normstrategien!I61,"")</f>
        <v>Auslaufen lassen von bestehenden Verträgen</v>
      </c>
      <c r="C61" t="str">
        <f>IF(StrategischerEinkäufer_Steckb!$B$40=MATCH_BESCHAFFUNGSHEBEL!$A61,MATCH_Normstrategien!J61,"")</f>
        <v>Prozessübergreifend</v>
      </c>
      <c r="D61" t="str">
        <f>IF(StrategischerEinkäufer_Steckb!$B$40=MATCH_BESCHAFFUNGSHEBEL!$A61,MATCH_Normstrategien!K61,"")</f>
        <v>Entscheidung zur Nicht-Verlängerung eines bestehenden Vertrages um den Wettbewerb des Marktes als Nachhaltigkeitspotential auszunutzen.</v>
      </c>
    </row>
    <row r="62" spans="1:4">
      <c r="A62" s="87" t="s">
        <v>856</v>
      </c>
      <c r="B62" t="str">
        <f>IF(StrategischerEinkäufer_Steckb!$B$40=MATCH_BESCHAFFUNGSHEBEL!$A62,MATCH_Normstrategien!I62,"")</f>
        <v>Nutzung des Wettbewerbs zwischen den Anbietern</v>
      </c>
      <c r="C62" t="str">
        <f>IF(StrategischerEinkäufer_Steckb!$B$40=MATCH_BESCHAFFUNGSHEBEL!$A62,MATCH_Normstrategien!J62,"")</f>
        <v>Vergabe</v>
      </c>
      <c r="D62" t="str">
        <f>IF(StrategischerEinkäufer_Steckb!$B$40=MATCH_BESCHAFFUNGSHEBEL!$A62,MATCH_Normstrategien!K62,"")</f>
        <v>Nutzung von E-Vergabe-Werkzeugen zur Ausschreibung, um den Wettbewerb und die Nachhaltigkeitspotentiale maximal zu fördern.</v>
      </c>
    </row>
    <row r="63" spans="1:4">
      <c r="A63" s="87" t="s">
        <v>856</v>
      </c>
      <c r="B63" t="str">
        <f>IF(StrategischerEinkäufer_Steckb!$B$40=MATCH_BESCHAFFUNGSHEBEL!$A63,MATCH_Normstrategien!I63,"")</f>
        <v>Aufbau eigener Ressourcen und Kompetenzen</v>
      </c>
      <c r="C63" t="str">
        <f>IF(StrategischerEinkäufer_Steckb!$B$40=MATCH_BESCHAFFUNGSHEBEL!$A63,MATCH_Normstrategien!J63,"")</f>
        <v>Prozessübergreifend</v>
      </c>
      <c r="D63" t="str">
        <f>IF(StrategischerEinkäufer_Steckb!$B$40=MATCH_BESCHAFFUNGSHEBEL!$A63,MATCH_Normstrategien!K63,"")</f>
        <v>Durchführung von Mitarbeiterschulungen und Ressourcen-Akquise begleitet durch ein zentralisiertes Wissensmanagement zur Aufbewahrung der Erfahrungen aus vergangen/aktuellen Beschaffungsvorhaben.</v>
      </c>
    </row>
    <row r="64" spans="1:4">
      <c r="A64" s="87" t="s">
        <v>856</v>
      </c>
      <c r="B64" t="str">
        <f>IF(StrategischerEinkäufer_Steckb!$B$40=MATCH_BESCHAFFUNGSHEBEL!$A64,MATCH_Normstrategien!I64,"")</f>
        <v>Überprüfung der Möglichkeiten zur Eigenleistung</v>
      </c>
      <c r="C64" t="str">
        <f>IF(StrategischerEinkäufer_Steckb!$B$40=MATCH_BESCHAFFUNGSHEBEL!$A64,MATCH_Normstrategien!J64,"")</f>
        <v>Prozessübergreifend</v>
      </c>
      <c r="D64" t="str">
        <f>IF(StrategischerEinkäufer_Steckb!$B$40=MATCH_BESCHAFFUNGSHEBEL!$A64,MATCH_Normstrategien!K64,"")</f>
        <v>Durch eigene Ressourcen und Kompetenzen die Reinigungsleistung selbst erfüllen und lediglich Reinigungsmittel zukaufen</v>
      </c>
    </row>
    <row r="65" spans="1:4">
      <c r="A65" s="87" t="s">
        <v>866</v>
      </c>
      <c r="B65" t="str">
        <f>IF(StrategischerEinkäufer_Steckb!$B$40=MATCH_BESCHAFFUNGSHEBEL!$A65,MATCH_Normstrategien!I65,"")</f>
        <v/>
      </c>
      <c r="C65" t="str">
        <f>IF(StrategischerEinkäufer_Steckb!$B$40=MATCH_BESCHAFFUNGSHEBEL!$A65,MATCH_Normstrategien!J65,"")</f>
        <v/>
      </c>
      <c r="D65" t="str">
        <f>IF(StrategischerEinkäufer_Steckb!$B$40=MATCH_BESCHAFFUNGSHEBEL!$A65,MATCH_Normstrategien!K65,"")</f>
        <v/>
      </c>
    </row>
    <row r="66" spans="1:4">
      <c r="A66" s="87" t="s">
        <v>866</v>
      </c>
      <c r="B66" t="str">
        <f>IF(StrategischerEinkäufer_Steckb!$B$40=MATCH_BESCHAFFUNGSHEBEL!$A66,MATCH_Normstrategien!I66,"")</f>
        <v/>
      </c>
      <c r="C66" t="str">
        <f>IF(StrategischerEinkäufer_Steckb!$B$40=MATCH_BESCHAFFUNGSHEBEL!$A66,MATCH_Normstrategien!J66,"")</f>
        <v/>
      </c>
      <c r="D66" t="str">
        <f>IF(StrategischerEinkäufer_Steckb!$B$40=MATCH_BESCHAFFUNGSHEBEL!$A66,MATCH_Normstrategien!K66,"")</f>
        <v/>
      </c>
    </row>
    <row r="67" spans="1:4">
      <c r="A67" s="87" t="s">
        <v>866</v>
      </c>
      <c r="B67" t="str">
        <f>IF(StrategischerEinkäufer_Steckb!$B$40=MATCH_BESCHAFFUNGSHEBEL!$A67,MATCH_Normstrategien!I67,"")</f>
        <v/>
      </c>
      <c r="C67" t="str">
        <f>IF(StrategischerEinkäufer_Steckb!$B$40=MATCH_BESCHAFFUNGSHEBEL!$A67,MATCH_Normstrategien!J67,"")</f>
        <v/>
      </c>
      <c r="D67" t="str">
        <f>IF(StrategischerEinkäufer_Steckb!$B$40=MATCH_BESCHAFFUNGSHEBEL!$A67,MATCH_Normstrategien!K67,"")</f>
        <v/>
      </c>
    </row>
    <row r="68" spans="1:4">
      <c r="A68" s="87" t="s">
        <v>866</v>
      </c>
      <c r="B68" t="str">
        <f>IF(StrategischerEinkäufer_Steckb!$B$40=MATCH_BESCHAFFUNGSHEBEL!$A68,MATCH_Normstrategien!I68,"")</f>
        <v/>
      </c>
      <c r="C68" t="str">
        <f>IF(StrategischerEinkäufer_Steckb!$B$40=MATCH_BESCHAFFUNGSHEBEL!$A68,MATCH_Normstrategien!J68,"")</f>
        <v/>
      </c>
      <c r="D68" t="str">
        <f>IF(StrategischerEinkäufer_Steckb!$B$40=MATCH_BESCHAFFUNGSHEBEL!$A68,MATCH_Normstrategien!K68,"")</f>
        <v/>
      </c>
    </row>
    <row r="69" spans="1:4">
      <c r="A69" s="87" t="s">
        <v>866</v>
      </c>
      <c r="B69" t="str">
        <f>IF(StrategischerEinkäufer_Steckb!$B$40=MATCH_BESCHAFFUNGSHEBEL!$A69,MATCH_Normstrategien!I69,"")</f>
        <v/>
      </c>
      <c r="C69" t="str">
        <f>IF(StrategischerEinkäufer_Steckb!$B$40=MATCH_BESCHAFFUNGSHEBEL!$A69,MATCH_Normstrategien!J69,"")</f>
        <v/>
      </c>
      <c r="D69" t="str">
        <f>IF(StrategischerEinkäufer_Steckb!$B$40=MATCH_BESCHAFFUNGSHEBEL!$A69,MATCH_Normstrategien!K69,"")</f>
        <v/>
      </c>
    </row>
    <row r="70" spans="1:4">
      <c r="A70" s="87" t="s">
        <v>866</v>
      </c>
      <c r="B70" t="str">
        <f>IF(StrategischerEinkäufer_Steckb!$B$40=MATCH_BESCHAFFUNGSHEBEL!$A70,MATCH_Normstrategien!#REF!,"")</f>
        <v/>
      </c>
      <c r="C70" t="str">
        <f>IF(StrategischerEinkäufer_Steckb!$B$40=MATCH_BESCHAFFUNGSHEBEL!$A70,MATCH_Normstrategien!#REF!,"")</f>
        <v/>
      </c>
      <c r="D70" t="str">
        <f>IF(StrategischerEinkäufer_Steckb!$B$40=MATCH_BESCHAFFUNGSHEBEL!$A70,MATCH_Normstrategien!#REF!,"")</f>
        <v/>
      </c>
    </row>
    <row r="71" spans="1:4">
      <c r="A71" s="87" t="s">
        <v>866</v>
      </c>
      <c r="B71" t="str">
        <f>IF(StrategischerEinkäufer_Steckb!$B$40=MATCH_BESCHAFFUNGSHEBEL!$A71,MATCH_Normstrategien!#REF!,"")</f>
        <v/>
      </c>
      <c r="C71" t="str">
        <f>IF(StrategischerEinkäufer_Steckb!$B$40=MATCH_BESCHAFFUNGSHEBEL!$A71,MATCH_Normstrategien!#REF!,"")</f>
        <v/>
      </c>
      <c r="D71" t="str">
        <f>IF(StrategischerEinkäufer_Steckb!$B$40=MATCH_BESCHAFFUNGSHEBEL!$A71,MATCH_Normstrategien!#REF!,"")</f>
        <v/>
      </c>
    </row>
    <row r="72" spans="1:4">
      <c r="A72" s="87" t="s">
        <v>872</v>
      </c>
      <c r="B72" t="str">
        <f>IF(StrategischerEinkäufer_Steckb!$B$40=MATCH_BESCHAFFUNGSHEBEL!$A72,MATCH_Normstrategien!#REF!,"")</f>
        <v/>
      </c>
      <c r="C72" t="str">
        <f>IF(StrategischerEinkäufer_Steckb!$B$40=MATCH_BESCHAFFUNGSHEBEL!$A72,MATCH_Normstrategien!#REF!,"")</f>
        <v/>
      </c>
      <c r="D72" t="str">
        <f>IF(StrategischerEinkäufer_Steckb!$B$40=MATCH_BESCHAFFUNGSHEBEL!$A72,MATCH_Normstrategien!#REF!,"")</f>
        <v/>
      </c>
    </row>
    <row r="73" spans="1:4">
      <c r="A73" s="87" t="s">
        <v>872</v>
      </c>
      <c r="B73" t="str">
        <f>IF(StrategischerEinkäufer_Steckb!$B$40=MATCH_BESCHAFFUNGSHEBEL!$A73,MATCH_Normstrategien!#REF!,"")</f>
        <v/>
      </c>
      <c r="C73" t="str">
        <f>IF(StrategischerEinkäufer_Steckb!$B$40=MATCH_BESCHAFFUNGSHEBEL!$A73,MATCH_Normstrategien!#REF!,"")</f>
        <v/>
      </c>
      <c r="D73" t="str">
        <f>IF(StrategischerEinkäufer_Steckb!$B$40=MATCH_BESCHAFFUNGSHEBEL!$A73,MATCH_Normstrategien!#REF!,"")</f>
        <v/>
      </c>
    </row>
    <row r="74" spans="1:4">
      <c r="A74" s="87" t="s">
        <v>872</v>
      </c>
      <c r="B74" t="str">
        <f>IF(StrategischerEinkäufer_Steckb!$B$40=MATCH_BESCHAFFUNGSHEBEL!$A74,MATCH_Normstrategien!#REF!,"")</f>
        <v/>
      </c>
      <c r="C74" t="str">
        <f>IF(StrategischerEinkäufer_Steckb!$B$40=MATCH_BESCHAFFUNGSHEBEL!$A74,MATCH_Normstrategien!#REF!,"")</f>
        <v/>
      </c>
      <c r="D74" t="str">
        <f>IF(StrategischerEinkäufer_Steckb!$B$40=MATCH_BESCHAFFUNGSHEBEL!$A74,MATCH_Normstrategien!#REF!,"")</f>
        <v/>
      </c>
    </row>
    <row r="75" spans="1:4">
      <c r="A75" s="87" t="s">
        <v>872</v>
      </c>
      <c r="B75" t="str">
        <f>IF(StrategischerEinkäufer_Steckb!$B$40=MATCH_BESCHAFFUNGSHEBEL!$A75,MATCH_Normstrategien!#REF!,"")</f>
        <v/>
      </c>
      <c r="C75" t="str">
        <f>IF(StrategischerEinkäufer_Steckb!$B$40=MATCH_BESCHAFFUNGSHEBEL!$A75,MATCH_Normstrategien!#REF!,"")</f>
        <v/>
      </c>
      <c r="D75" t="str">
        <f>IF(StrategischerEinkäufer_Steckb!$B$40=MATCH_BESCHAFFUNGSHEBEL!$A75,MATCH_Normstrategien!#REF!,"")</f>
        <v/>
      </c>
    </row>
    <row r="76" spans="1:4">
      <c r="A76" s="87" t="s">
        <v>872</v>
      </c>
      <c r="B76" t="str">
        <f>IF(StrategischerEinkäufer_Steckb!$B$40=MATCH_BESCHAFFUNGSHEBEL!$A76,MATCH_Normstrategien!#REF!,"")</f>
        <v/>
      </c>
      <c r="C76" t="str">
        <f>IF(StrategischerEinkäufer_Steckb!$B$40=MATCH_BESCHAFFUNGSHEBEL!$A76,MATCH_Normstrategien!#REF!,"")</f>
        <v/>
      </c>
      <c r="D76" t="str">
        <f>IF(StrategischerEinkäufer_Steckb!$B$40=MATCH_BESCHAFFUNGSHEBEL!$A76,MATCH_Normstrategien!#REF!,"")</f>
        <v/>
      </c>
    </row>
    <row r="77" spans="1:4">
      <c r="A77" s="87" t="s">
        <v>872</v>
      </c>
      <c r="B77" t="str">
        <f>IF(StrategischerEinkäufer_Steckb!$B$40=MATCH_BESCHAFFUNGSHEBEL!$A77,MATCH_Normstrategien!#REF!,"")</f>
        <v/>
      </c>
      <c r="C77" t="str">
        <f>IF(StrategischerEinkäufer_Steckb!$B$40=MATCH_BESCHAFFUNGSHEBEL!$A77,MATCH_Normstrategien!#REF!,"")</f>
        <v/>
      </c>
      <c r="D77" t="str">
        <f>IF(StrategischerEinkäufer_Steckb!$B$40=MATCH_BESCHAFFUNGSHEBEL!$A77,MATCH_Normstrategien!#REF!,"")</f>
        <v/>
      </c>
    </row>
    <row r="78" spans="1:4">
      <c r="A78" s="87" t="s">
        <v>872</v>
      </c>
      <c r="B78" t="str">
        <f>IF(StrategischerEinkäufer_Steckb!$B$40=MATCH_BESCHAFFUNGSHEBEL!$A78,MATCH_Normstrategien!#REF!,"")</f>
        <v/>
      </c>
      <c r="C78" t="str">
        <f>IF(StrategischerEinkäufer_Steckb!$B$40=MATCH_BESCHAFFUNGSHEBEL!$A78,MATCH_Normstrategien!#REF!,"")</f>
        <v/>
      </c>
      <c r="D78" t="str">
        <f>IF(StrategischerEinkäufer_Steckb!$B$40=MATCH_BESCHAFFUNGSHEBEL!$A78,MATCH_Normstrategien!#REF!,"")</f>
        <v/>
      </c>
    </row>
    <row r="79" spans="1:4">
      <c r="A79" s="87" t="s">
        <v>872</v>
      </c>
      <c r="B79" t="str">
        <f>IF(StrategischerEinkäufer_Steckb!$B$40=MATCH_BESCHAFFUNGSHEBEL!$A79,MATCH_Normstrategien!#REF!,"")</f>
        <v/>
      </c>
      <c r="C79" t="str">
        <f>IF(StrategischerEinkäufer_Steckb!$B$40=MATCH_BESCHAFFUNGSHEBEL!$A79,MATCH_Normstrategien!#REF!,"")</f>
        <v/>
      </c>
      <c r="D79" t="str">
        <f>IF(StrategischerEinkäufer_Steckb!$B$40=MATCH_BESCHAFFUNGSHEBEL!$A79,MATCH_Normstrategien!#REF!,"")</f>
        <v/>
      </c>
    </row>
  </sheetData>
  <sheetProtection sheet="1" objects="1" scenarios="1"/>
  <pageMargins left="0.7" right="0.7" top="0.78740157499999996" bottom="0.78740157499999996"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82D10-38B7-4CD6-B4F3-F9CC4B07D824}">
  <sheetPr codeName="Tabelle22">
    <pageSetUpPr fitToPage="1"/>
  </sheetPr>
  <dimension ref="B6:L48"/>
  <sheetViews>
    <sheetView zoomScale="80" zoomScaleNormal="80" workbookViewId="0">
      <pane ySplit="19" topLeftCell="A20" activePane="bottomLeft" state="frozen"/>
      <selection pane="bottomLeft" activeCell="D21" sqref="D21"/>
    </sheetView>
  </sheetViews>
  <sheetFormatPr baseColWidth="10" defaultRowHeight="15"/>
  <cols>
    <col min="1" max="1" width="4.1640625" customWidth="1"/>
    <col min="2" max="2" width="3" customWidth="1"/>
    <col min="3" max="3" width="40.5" customWidth="1"/>
    <col min="4" max="4" width="54" customWidth="1"/>
    <col min="5" max="6" width="21.5" customWidth="1"/>
    <col min="7" max="8" width="69.6640625" customWidth="1"/>
    <col min="9" max="9" width="27.83203125" bestFit="1" customWidth="1"/>
    <col min="10" max="10" width="22" customWidth="1"/>
    <col min="11" max="11" width="40.5" bestFit="1" customWidth="1"/>
    <col min="12" max="12" width="31.83203125" bestFit="1" customWidth="1"/>
  </cols>
  <sheetData>
    <row r="6" spans="2:12">
      <c r="B6" s="7" t="s">
        <v>0</v>
      </c>
    </row>
    <row r="7" spans="2:12">
      <c r="B7" s="1"/>
    </row>
    <row r="8" spans="2:12">
      <c r="B8" s="7" t="s">
        <v>26</v>
      </c>
      <c r="K8" s="17" t="s">
        <v>122</v>
      </c>
    </row>
    <row r="10" spans="2:12">
      <c r="B10" s="17" t="s">
        <v>109</v>
      </c>
      <c r="D10" t="str">
        <f>OperativerEinkäufer_Start_N!C31</f>
        <v>Wenn Sie sich mit der grundsätzlichen Planung des Beschaffungsvorhabens befassen, dann fahren Sie bitte mit der "Grobplanung" fort.</v>
      </c>
      <c r="K10" s="22" t="s">
        <v>121</v>
      </c>
      <c r="L10" s="23" t="s">
        <v>120</v>
      </c>
    </row>
    <row r="11" spans="2:12" ht="16">
      <c r="B11" s="17" t="s">
        <v>110</v>
      </c>
      <c r="D11" t="str">
        <f>OperativerEinkäufer_Start_N!D31</f>
        <v>Projektplanung, Grobkonzept, Erfassung der Eckdaten zum Beschaffungsvorhaben</v>
      </c>
      <c r="K11" s="15" t="s">
        <v>116</v>
      </c>
      <c r="L11" s="19">
        <f>COUNTIF($K$19:$K$39,$K$11)</f>
        <v>1</v>
      </c>
    </row>
    <row r="12" spans="2:12" ht="16">
      <c r="B12" s="17"/>
      <c r="K12" s="15" t="s">
        <v>117</v>
      </c>
      <c r="L12" s="19">
        <f>COUNTIF($K$19:$K$39,$K$12)</f>
        <v>1</v>
      </c>
    </row>
    <row r="13" spans="2:12" ht="16">
      <c r="B13" s="17" t="s">
        <v>111</v>
      </c>
      <c r="D13" t="str">
        <f>OperativerEinkäufer_Start_N!$D$24</f>
        <v>Max Mustermann</v>
      </c>
      <c r="K13" s="15" t="s">
        <v>118</v>
      </c>
      <c r="L13" s="19">
        <f>COUNTIF($K$19:$K$39,$K$13)</f>
        <v>1</v>
      </c>
    </row>
    <row r="14" spans="2:12" ht="16">
      <c r="B14" s="17" t="s">
        <v>113</v>
      </c>
      <c r="D14" t="str">
        <f>OperativerEinkäufer_Start_N!$D$25</f>
        <v>Beschaffung, Vergaberecht und Verträge</v>
      </c>
      <c r="K14" s="15" t="s">
        <v>51</v>
      </c>
      <c r="L14" s="19">
        <f>COUNTIF($K$19:$K$39,$K$14)</f>
        <v>17</v>
      </c>
    </row>
    <row r="15" spans="2:12" ht="16">
      <c r="B15" s="17" t="s">
        <v>115</v>
      </c>
      <c r="D15" t="str">
        <f>OperativerEinkäufer_Start_N!$D$26</f>
        <v>max.mustermann@unibw.de</v>
      </c>
      <c r="K15" s="20" t="s">
        <v>119</v>
      </c>
      <c r="L15" s="21">
        <f>SUM(L11:L14)</f>
        <v>20</v>
      </c>
    </row>
    <row r="16" spans="2:12">
      <c r="B16" s="17"/>
    </row>
    <row r="17" spans="2:12">
      <c r="B17" s="17"/>
    </row>
    <row r="19" spans="2:12" ht="16">
      <c r="B19" s="9" t="s">
        <v>34</v>
      </c>
      <c r="C19" s="10" t="s">
        <v>29</v>
      </c>
      <c r="D19" s="10" t="s">
        <v>27</v>
      </c>
      <c r="E19" s="9" t="s">
        <v>10</v>
      </c>
      <c r="F19" s="9" t="s">
        <v>28</v>
      </c>
      <c r="G19" s="9" t="s">
        <v>53</v>
      </c>
      <c r="H19" s="9" t="s">
        <v>48</v>
      </c>
      <c r="I19" s="9" t="s">
        <v>30</v>
      </c>
      <c r="J19" s="9" t="s">
        <v>31</v>
      </c>
      <c r="K19" s="9" t="s">
        <v>50</v>
      </c>
      <c r="L19" s="9" t="s">
        <v>52</v>
      </c>
    </row>
    <row r="20" spans="2:12" ht="16">
      <c r="B20" s="13">
        <v>1</v>
      </c>
      <c r="C20" s="14"/>
      <c r="D20" s="14"/>
      <c r="E20" s="13"/>
      <c r="F20" s="13"/>
      <c r="G20" s="6"/>
      <c r="H20" s="6"/>
      <c r="I20" s="6"/>
      <c r="J20" s="12"/>
      <c r="K20" s="15" t="s">
        <v>116</v>
      </c>
      <c r="L20" s="13" t="str">
        <f t="shared" ref="L20:L39" si="0">IF(AND(G20&lt;&gt;"",I20&lt;&gt;"",J20&lt;&gt;""),"JA","NEIN")</f>
        <v>NEIN</v>
      </c>
    </row>
    <row r="21" spans="2:12" ht="16">
      <c r="B21" s="13">
        <v>2</v>
      </c>
      <c r="C21" s="14"/>
      <c r="D21" s="14"/>
      <c r="E21" s="13"/>
      <c r="F21" s="13"/>
      <c r="G21" s="6"/>
      <c r="H21" s="6"/>
      <c r="I21" s="6"/>
      <c r="J21" s="12"/>
      <c r="K21" s="15" t="s">
        <v>117</v>
      </c>
      <c r="L21" s="13" t="str">
        <f t="shared" si="0"/>
        <v>NEIN</v>
      </c>
    </row>
    <row r="22" spans="2:12" ht="16">
      <c r="B22" s="13">
        <v>3</v>
      </c>
      <c r="C22" s="14"/>
      <c r="D22" s="14"/>
      <c r="E22" s="13"/>
      <c r="F22" s="13"/>
      <c r="G22" s="6"/>
      <c r="H22" s="6"/>
      <c r="I22" s="6"/>
      <c r="J22" s="12"/>
      <c r="K22" s="15" t="s">
        <v>118</v>
      </c>
      <c r="L22" s="13" t="str">
        <f t="shared" si="0"/>
        <v>NEIN</v>
      </c>
    </row>
    <row r="23" spans="2:12" ht="16">
      <c r="B23" s="13">
        <v>4</v>
      </c>
      <c r="C23" s="14"/>
      <c r="D23" s="14"/>
      <c r="E23" s="13"/>
      <c r="F23" s="13"/>
      <c r="G23" s="6"/>
      <c r="H23" s="6"/>
      <c r="I23" s="6"/>
      <c r="J23" s="12"/>
      <c r="K23" s="15" t="s">
        <v>51</v>
      </c>
      <c r="L23" s="13" t="str">
        <f t="shared" si="0"/>
        <v>NEIN</v>
      </c>
    </row>
    <row r="24" spans="2:12" ht="16">
      <c r="B24" s="13">
        <v>5</v>
      </c>
      <c r="C24" s="14"/>
      <c r="D24" s="14"/>
      <c r="E24" s="13"/>
      <c r="F24" s="13"/>
      <c r="G24" s="6"/>
      <c r="H24" s="6"/>
      <c r="I24" s="6"/>
      <c r="J24" s="12"/>
      <c r="K24" s="15" t="s">
        <v>51</v>
      </c>
      <c r="L24" s="13" t="str">
        <f t="shared" si="0"/>
        <v>NEIN</v>
      </c>
    </row>
    <row r="25" spans="2:12" ht="16">
      <c r="B25" s="13">
        <v>6</v>
      </c>
      <c r="C25" s="14"/>
      <c r="D25" s="14"/>
      <c r="E25" s="13"/>
      <c r="F25" s="13"/>
      <c r="G25" s="6"/>
      <c r="H25" s="6"/>
      <c r="I25" s="6"/>
      <c r="J25" s="12"/>
      <c r="K25" s="15" t="s">
        <v>51</v>
      </c>
      <c r="L25" s="13" t="str">
        <f t="shared" si="0"/>
        <v>NEIN</v>
      </c>
    </row>
    <row r="26" spans="2:12" ht="16">
      <c r="B26" s="13">
        <v>7</v>
      </c>
      <c r="C26" s="14"/>
      <c r="D26" s="14"/>
      <c r="E26" s="13"/>
      <c r="F26" s="13"/>
      <c r="G26" s="6"/>
      <c r="H26" s="6"/>
      <c r="I26" s="6"/>
      <c r="J26" s="12"/>
      <c r="K26" s="15" t="s">
        <v>51</v>
      </c>
      <c r="L26" s="13" t="str">
        <f t="shared" si="0"/>
        <v>NEIN</v>
      </c>
    </row>
    <row r="27" spans="2:12" ht="16">
      <c r="B27" s="13">
        <v>8</v>
      </c>
      <c r="C27" s="14"/>
      <c r="D27" s="14"/>
      <c r="E27" s="13"/>
      <c r="F27" s="13"/>
      <c r="G27" s="6"/>
      <c r="H27" s="6"/>
      <c r="I27" s="6"/>
      <c r="J27" s="12"/>
      <c r="K27" s="15" t="s">
        <v>51</v>
      </c>
      <c r="L27" s="13" t="str">
        <f t="shared" si="0"/>
        <v>NEIN</v>
      </c>
    </row>
    <row r="28" spans="2:12" ht="16">
      <c r="B28" s="13">
        <v>9</v>
      </c>
      <c r="C28" s="14"/>
      <c r="D28" s="14"/>
      <c r="E28" s="13"/>
      <c r="F28" s="13"/>
      <c r="G28" s="6"/>
      <c r="H28" s="6"/>
      <c r="I28" s="6"/>
      <c r="J28" s="12"/>
      <c r="K28" s="15" t="s">
        <v>51</v>
      </c>
      <c r="L28" s="13" t="str">
        <f t="shared" si="0"/>
        <v>NEIN</v>
      </c>
    </row>
    <row r="29" spans="2:12" ht="16">
      <c r="B29" s="13">
        <v>10</v>
      </c>
      <c r="C29" s="14"/>
      <c r="D29" s="14"/>
      <c r="E29" s="13"/>
      <c r="F29" s="13"/>
      <c r="G29" s="6"/>
      <c r="H29" s="6"/>
      <c r="I29" s="6"/>
      <c r="J29" s="12"/>
      <c r="K29" s="15" t="s">
        <v>51</v>
      </c>
      <c r="L29" s="13" t="str">
        <f t="shared" si="0"/>
        <v>NEIN</v>
      </c>
    </row>
    <row r="30" spans="2:12" ht="16">
      <c r="B30" s="13">
        <v>11</v>
      </c>
      <c r="C30" s="14"/>
      <c r="D30" s="14"/>
      <c r="E30" s="13"/>
      <c r="F30" s="13"/>
      <c r="G30" s="6"/>
      <c r="H30" s="6"/>
      <c r="I30" s="6"/>
      <c r="J30" s="12"/>
      <c r="K30" s="15" t="s">
        <v>51</v>
      </c>
      <c r="L30" s="13" t="str">
        <f t="shared" si="0"/>
        <v>NEIN</v>
      </c>
    </row>
    <row r="31" spans="2:12" ht="16">
      <c r="B31" s="13">
        <v>12</v>
      </c>
      <c r="C31" s="14"/>
      <c r="D31" s="14"/>
      <c r="E31" s="13"/>
      <c r="F31" s="13"/>
      <c r="G31" s="6"/>
      <c r="H31" s="6"/>
      <c r="I31" s="6"/>
      <c r="J31" s="12"/>
      <c r="K31" s="15" t="s">
        <v>51</v>
      </c>
      <c r="L31" s="13" t="str">
        <f t="shared" si="0"/>
        <v>NEIN</v>
      </c>
    </row>
    <row r="32" spans="2:12" ht="16">
      <c r="B32" s="13">
        <v>13</v>
      </c>
      <c r="C32" s="14"/>
      <c r="D32" s="14"/>
      <c r="E32" s="13"/>
      <c r="F32" s="13"/>
      <c r="G32" s="6"/>
      <c r="H32" s="6"/>
      <c r="I32" s="6"/>
      <c r="J32" s="12"/>
      <c r="K32" s="15" t="s">
        <v>51</v>
      </c>
      <c r="L32" s="13" t="str">
        <f t="shared" si="0"/>
        <v>NEIN</v>
      </c>
    </row>
    <row r="33" spans="2:12" ht="16">
      <c r="B33" s="13">
        <v>14</v>
      </c>
      <c r="C33" s="14"/>
      <c r="D33" s="14"/>
      <c r="E33" s="13"/>
      <c r="F33" s="13"/>
      <c r="G33" s="6"/>
      <c r="H33" s="6"/>
      <c r="I33" s="6"/>
      <c r="J33" s="12"/>
      <c r="K33" s="15" t="s">
        <v>51</v>
      </c>
      <c r="L33" s="13" t="str">
        <f t="shared" si="0"/>
        <v>NEIN</v>
      </c>
    </row>
    <row r="34" spans="2:12" ht="16">
      <c r="B34" s="13">
        <v>15</v>
      </c>
      <c r="C34" s="14"/>
      <c r="D34" s="14"/>
      <c r="E34" s="13"/>
      <c r="F34" s="13"/>
      <c r="G34" s="6"/>
      <c r="H34" s="6"/>
      <c r="I34" s="6"/>
      <c r="J34" s="12"/>
      <c r="K34" s="15" t="s">
        <v>51</v>
      </c>
      <c r="L34" s="13" t="str">
        <f t="shared" si="0"/>
        <v>NEIN</v>
      </c>
    </row>
    <row r="35" spans="2:12" ht="16">
      <c r="B35" s="13">
        <v>16</v>
      </c>
      <c r="C35" s="14"/>
      <c r="D35" s="14"/>
      <c r="E35" s="13"/>
      <c r="F35" s="13"/>
      <c r="G35" s="6"/>
      <c r="H35" s="6"/>
      <c r="I35" s="6"/>
      <c r="J35" s="12"/>
      <c r="K35" s="15" t="s">
        <v>51</v>
      </c>
      <c r="L35" s="13" t="str">
        <f t="shared" si="0"/>
        <v>NEIN</v>
      </c>
    </row>
    <row r="36" spans="2:12" ht="16">
      <c r="B36" s="13">
        <v>17</v>
      </c>
      <c r="C36" s="14"/>
      <c r="D36" s="14"/>
      <c r="E36" s="13"/>
      <c r="F36" s="13"/>
      <c r="G36" s="6"/>
      <c r="H36" s="6"/>
      <c r="I36" s="6"/>
      <c r="J36" s="12"/>
      <c r="K36" s="15" t="s">
        <v>51</v>
      </c>
      <c r="L36" s="13" t="str">
        <f t="shared" si="0"/>
        <v>NEIN</v>
      </c>
    </row>
    <row r="37" spans="2:12" ht="16">
      <c r="B37" s="13">
        <v>18</v>
      </c>
      <c r="C37" s="14"/>
      <c r="D37" s="14"/>
      <c r="E37" s="13"/>
      <c r="F37" s="13"/>
      <c r="G37" s="6"/>
      <c r="H37" s="6"/>
      <c r="I37" s="6"/>
      <c r="J37" s="12"/>
      <c r="K37" s="15" t="s">
        <v>51</v>
      </c>
      <c r="L37" s="13" t="str">
        <f t="shared" si="0"/>
        <v>NEIN</v>
      </c>
    </row>
    <row r="38" spans="2:12" ht="16">
      <c r="B38" s="13">
        <v>19</v>
      </c>
      <c r="C38" s="14"/>
      <c r="D38" s="14"/>
      <c r="E38" s="13"/>
      <c r="F38" s="13"/>
      <c r="G38" s="6"/>
      <c r="H38" s="6"/>
      <c r="I38" s="6"/>
      <c r="J38" s="12"/>
      <c r="K38" s="15" t="s">
        <v>51</v>
      </c>
      <c r="L38" s="13" t="str">
        <f t="shared" si="0"/>
        <v>NEIN</v>
      </c>
    </row>
    <row r="39" spans="2:12" ht="16">
      <c r="B39" s="13">
        <v>20</v>
      </c>
      <c r="C39" s="14"/>
      <c r="D39" s="14"/>
      <c r="E39" s="13"/>
      <c r="F39" s="13"/>
      <c r="G39" s="6"/>
      <c r="H39" s="6"/>
      <c r="I39" s="6"/>
      <c r="J39" s="12"/>
      <c r="K39" s="15" t="s">
        <v>51</v>
      </c>
      <c r="L39" s="13" t="str">
        <f t="shared" si="0"/>
        <v>NEIN</v>
      </c>
    </row>
    <row r="41" spans="2:12">
      <c r="B41" s="16" t="s">
        <v>100</v>
      </c>
    </row>
    <row r="43" spans="2:12">
      <c r="B43" s="18" t="s">
        <v>34</v>
      </c>
      <c r="C43" s="18" t="s">
        <v>106</v>
      </c>
      <c r="D43" s="18" t="s">
        <v>107</v>
      </c>
      <c r="E43" s="9" t="s">
        <v>10</v>
      </c>
      <c r="F43" s="18" t="s">
        <v>125</v>
      </c>
    </row>
    <row r="44" spans="2:12">
      <c r="B44" s="19" t="s">
        <v>101</v>
      </c>
      <c r="C44" s="19" t="s">
        <v>124</v>
      </c>
      <c r="D44" s="19" t="s">
        <v>124</v>
      </c>
      <c r="E44" s="19" t="s">
        <v>124</v>
      </c>
      <c r="F44" s="24" t="s">
        <v>108</v>
      </c>
    </row>
    <row r="45" spans="2:12">
      <c r="B45" s="19" t="s">
        <v>102</v>
      </c>
      <c r="C45" s="19" t="s">
        <v>124</v>
      </c>
      <c r="D45" s="19" t="s">
        <v>124</v>
      </c>
      <c r="E45" s="19" t="s">
        <v>124</v>
      </c>
      <c r="F45" s="24" t="s">
        <v>108</v>
      </c>
    </row>
    <row r="46" spans="2:12">
      <c r="B46" s="19" t="s">
        <v>103</v>
      </c>
      <c r="C46" s="19" t="s">
        <v>124</v>
      </c>
      <c r="D46" s="19" t="s">
        <v>124</v>
      </c>
      <c r="E46" s="19" t="s">
        <v>124</v>
      </c>
      <c r="F46" s="24" t="s">
        <v>108</v>
      </c>
    </row>
    <row r="47" spans="2:12">
      <c r="B47" s="19" t="s">
        <v>104</v>
      </c>
      <c r="C47" s="19" t="s">
        <v>124</v>
      </c>
      <c r="D47" s="19" t="s">
        <v>124</v>
      </c>
      <c r="E47" s="19" t="s">
        <v>124</v>
      </c>
      <c r="F47" s="24" t="s">
        <v>108</v>
      </c>
    </row>
    <row r="48" spans="2:12">
      <c r="B48" s="19" t="s">
        <v>105</v>
      </c>
      <c r="C48" s="19" t="s">
        <v>124</v>
      </c>
      <c r="D48" s="19" t="s">
        <v>124</v>
      </c>
      <c r="E48" s="19" t="s">
        <v>124</v>
      </c>
      <c r="F48" s="24" t="s">
        <v>108</v>
      </c>
    </row>
  </sheetData>
  <dataValidations count="5">
    <dataValidation type="list" allowBlank="1" showInputMessage="1" showErrorMessage="1" promptTitle="Zufriedenheit mit der Antwort" prompt="Bitte geben Sie hier an, wie zufrieden Sie mit der bisherigen Antwort sind. Sollten Sie nicht zufrieden oder nur teils/teils zufrieden sein müssten Sie noch Antworten oder Entscheidungen einfordern. Die Liste dient Ihnen damit auch als &quot;ToDo&quot;-Liste." sqref="K20:K39" xr:uid="{B6A0E033-E7C2-4F32-A3D5-A88C80DE5B77}">
      <formula1>"zufrieden, teils/teils, nicht zufrieden, keine Antwort,"</formula1>
    </dataValidation>
    <dataValidation allowBlank="1" showInputMessage="1" showErrorMessage="1" promptTitle="Datum" prompt="Bitte geben Sie hier das Datum an, an dem Sie die entsprechende Antwort oder Entscheidung erhalten haben." sqref="J20" xr:uid="{D7A6858E-4616-413B-AF03-019B837C5BAF}"/>
    <dataValidation allowBlank="1" showInputMessage="1" showErrorMessage="1" promptTitle="Name der antwortenden Person" prompt="Bitte geben Sie an dieser Stelle den Namen der Person ein, die die Antwort wesentlich geprägt hat oder die entsprechende Entscheidung zur Antwort getroffen hat." sqref="I20:I39" xr:uid="{79828F07-FA21-43F1-8491-5FACB18087B0}"/>
    <dataValidation allowBlank="1" showInputMessage="1" showErrorMessage="1" promptTitle="Link zur Ablage" prompt="Wenn Sie möchten können Sie an dieser Stelle Angaben zu Ihrer internen Dokumentenablage hinterlegen (z.B. in Form einer URL oder eines Dateipfades). Hier können Sie dann auf tiefergehende Dokumente referenzieren wenn gewünscht." sqref="H20:H39" xr:uid="{90C30A65-A775-48F3-91BA-3FBB8C342C53}"/>
    <dataValidation allowBlank="1" showInputMessage="1" showErrorMessage="1" promptTitle="Kurzantwort" prompt="Bitte verfassen Sie Ihre Antwort auf die Frage möglichst kurz und präzise. Bitte verwenden Sie nicht mehr als 2-3 Sätze. Die Antworten sollen Ihnen zur Beschreibung des Beschaffungsvorhabens für Reinigungsleistungen dienen." sqref="G20:G39" xr:uid="{C9998E19-C926-45F9-BC95-F13F598B3575}"/>
  </dataValidations>
  <pageMargins left="0.70866141732283472" right="0.70866141732283472" top="0.78740157480314965" bottom="0.78740157480314965" header="0.31496062992125984" footer="0.31496062992125984"/>
  <pageSetup paperSize="9" scale="32" fitToHeight="20" orientation="landscape" r:id="rId1"/>
  <headerFooter>
    <oddFooter>&amp;A&amp;RSeite &amp;P</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709B3-AD91-448D-9FF1-6EDBF6D6588B}">
  <sheetPr codeName="Tabelle2">
    <pageSetUpPr fitToPage="1"/>
  </sheetPr>
  <dimension ref="B1:C36"/>
  <sheetViews>
    <sheetView showGridLines="0" topLeftCell="A28" zoomScale="80" zoomScaleNormal="80" workbookViewId="0"/>
  </sheetViews>
  <sheetFormatPr baseColWidth="10" defaultColWidth="11.5" defaultRowHeight="15"/>
  <cols>
    <col min="1" max="1" width="4" style="1" customWidth="1"/>
    <col min="2" max="2" width="32.5" style="2" bestFit="1" customWidth="1"/>
    <col min="3" max="3" width="103.83203125" style="2" customWidth="1"/>
    <col min="4" max="16384" width="11.5" style="1"/>
  </cols>
  <sheetData>
    <row r="1" spans="2:3">
      <c r="B1" s="8"/>
      <c r="C1" s="8"/>
    </row>
    <row r="2" spans="2:3">
      <c r="B2" s="8"/>
      <c r="C2" s="8"/>
    </row>
    <row r="3" spans="2:3">
      <c r="B3" s="8"/>
      <c r="C3" s="8"/>
    </row>
    <row r="4" spans="2:3">
      <c r="B4" s="8"/>
      <c r="C4" s="8"/>
    </row>
    <row r="5" spans="2:3">
      <c r="B5" s="8"/>
      <c r="C5" s="8"/>
    </row>
    <row r="6" spans="2:3">
      <c r="B6" s="202" t="s">
        <v>0</v>
      </c>
      <c r="C6" s="202"/>
    </row>
    <row r="8" spans="2:3">
      <c r="B8" s="184" t="s">
        <v>25</v>
      </c>
      <c r="C8" s="184"/>
    </row>
    <row r="9" spans="2:3">
      <c r="B9" s="5"/>
      <c r="C9" s="5"/>
    </row>
    <row r="10" spans="2:3">
      <c r="B10" s="203" t="s">
        <v>5</v>
      </c>
      <c r="C10" s="203"/>
    </row>
    <row r="13" spans="2:3">
      <c r="B13" s="202" t="s">
        <v>20</v>
      </c>
      <c r="C13" s="202"/>
    </row>
    <row r="15" spans="2:3" ht="16">
      <c r="B15" s="46" t="s">
        <v>6</v>
      </c>
      <c r="C15" s="41" t="s">
        <v>9</v>
      </c>
    </row>
    <row r="16" spans="2:3" ht="77.25" customHeight="1">
      <c r="B16" s="46" t="s">
        <v>7</v>
      </c>
      <c r="C16" s="41" t="s">
        <v>35</v>
      </c>
    </row>
    <row r="17" spans="2:3" ht="165.75" customHeight="1">
      <c r="B17" s="46" t="s">
        <v>8</v>
      </c>
      <c r="C17" s="41" t="s">
        <v>22</v>
      </c>
    </row>
    <row r="18" spans="2:3" ht="47.25" customHeight="1">
      <c r="B18" s="46" t="s">
        <v>15</v>
      </c>
      <c r="C18" s="41" t="s">
        <v>17</v>
      </c>
    </row>
    <row r="20" spans="2:3">
      <c r="B20" s="5"/>
      <c r="C20" s="5"/>
    </row>
    <row r="22" spans="2:3">
      <c r="B22" s="202" t="s">
        <v>21</v>
      </c>
      <c r="C22" s="202"/>
    </row>
    <row r="24" spans="2:3" ht="16">
      <c r="B24" s="46" t="s">
        <v>6</v>
      </c>
      <c r="C24" s="41" t="s">
        <v>12</v>
      </c>
    </row>
    <row r="25" spans="2:3" ht="77.25" customHeight="1">
      <c r="B25" s="46" t="s">
        <v>7</v>
      </c>
      <c r="C25" s="41" t="s">
        <v>13</v>
      </c>
    </row>
    <row r="26" spans="2:3" ht="165.75" customHeight="1">
      <c r="B26" s="46" t="s">
        <v>8</v>
      </c>
      <c r="C26" s="41" t="s">
        <v>23</v>
      </c>
    </row>
    <row r="27" spans="2:3" ht="47.25" customHeight="1">
      <c r="B27" s="46" t="s">
        <v>15</v>
      </c>
      <c r="C27" s="41" t="s">
        <v>17</v>
      </c>
    </row>
    <row r="29" spans="2:3">
      <c r="B29" s="5"/>
      <c r="C29" s="5"/>
    </row>
    <row r="31" spans="2:3">
      <c r="B31" s="202" t="s">
        <v>24</v>
      </c>
      <c r="C31" s="202"/>
    </row>
    <row r="33" spans="2:3" ht="16">
      <c r="B33" s="46" t="s">
        <v>6</v>
      </c>
      <c r="C33" s="41" t="s">
        <v>14</v>
      </c>
    </row>
    <row r="34" spans="2:3" ht="77.25" customHeight="1">
      <c r="B34" s="46" t="s">
        <v>7</v>
      </c>
      <c r="C34" s="41" t="s">
        <v>585</v>
      </c>
    </row>
    <row r="35" spans="2:3" ht="165.75" customHeight="1">
      <c r="B35" s="46" t="s">
        <v>8</v>
      </c>
      <c r="C35" s="41" t="s">
        <v>18</v>
      </c>
    </row>
    <row r="36" spans="2:3" ht="47.25" customHeight="1">
      <c r="B36" s="46" t="s">
        <v>15</v>
      </c>
      <c r="C36" s="41" t="s">
        <v>16</v>
      </c>
    </row>
  </sheetData>
  <mergeCells count="6">
    <mergeCell ref="B31:C31"/>
    <mergeCell ref="B6:C6"/>
    <mergeCell ref="B8:C8"/>
    <mergeCell ref="B10:C10"/>
    <mergeCell ref="B13:C13"/>
    <mergeCell ref="B22:C22"/>
  </mergeCells>
  <pageMargins left="0.70866141732283472" right="0.70866141732283472" top="0.78740157480314965" bottom="0.78740157480314965" header="0.31496062992125984" footer="0.31496062992125984"/>
  <pageSetup paperSize="9" scale="64" fitToHeight="2" orientation="landscape" r:id="rId1"/>
  <drawing r:id="rId2"/>
  <legacyDrawing r:id="rId3"/>
  <oleObjects>
    <mc:AlternateContent xmlns:mc="http://schemas.openxmlformats.org/markup-compatibility/2006">
      <mc:Choice Requires="x14">
        <oleObject progId="Visio.Drawing.15" shapeId="2052" r:id="rId4">
          <objectPr defaultSize="0" r:id="rId5">
            <anchor moveWithCells="1">
              <from>
                <xdr:col>5</xdr:col>
                <xdr:colOff>228600</xdr:colOff>
                <xdr:row>24</xdr:row>
                <xdr:rowOff>177800</xdr:rowOff>
              </from>
              <to>
                <xdr:col>6</xdr:col>
                <xdr:colOff>279400</xdr:colOff>
                <xdr:row>25</xdr:row>
                <xdr:rowOff>393700</xdr:rowOff>
              </to>
            </anchor>
          </objectPr>
        </oleObject>
      </mc:Choice>
      <mc:Fallback>
        <oleObject progId="Visio.Drawing.15" shapeId="2052" r:id="rId4"/>
      </mc:Fallback>
    </mc:AlternateContent>
    <mc:AlternateContent xmlns:mc="http://schemas.openxmlformats.org/markup-compatibility/2006">
      <mc:Choice Requires="x14">
        <oleObject progId="Visio.Drawing.15" shapeId="2049" r:id="rId6">
          <objectPr defaultSize="0" r:id="rId7">
            <anchor moveWithCells="1">
              <from>
                <xdr:col>5</xdr:col>
                <xdr:colOff>63500</xdr:colOff>
                <xdr:row>15</xdr:row>
                <xdr:rowOff>177800</xdr:rowOff>
              </from>
              <to>
                <xdr:col>6</xdr:col>
                <xdr:colOff>254000</xdr:colOff>
                <xdr:row>16</xdr:row>
                <xdr:rowOff>381000</xdr:rowOff>
              </to>
            </anchor>
          </objectPr>
        </oleObject>
      </mc:Choice>
      <mc:Fallback>
        <oleObject progId="Visio.Drawing.15" shapeId="2049" r:id="rId6"/>
      </mc:Fallback>
    </mc:AlternateContent>
    <mc:AlternateContent xmlns:mc="http://schemas.openxmlformats.org/markup-compatibility/2006">
      <mc:Choice Requires="x14">
        <oleObject progId="Visio.Drawing.15" shapeId="2051" r:id="rId8">
          <objectPr defaultSize="0" r:id="rId9">
            <anchor moveWithCells="1">
              <from>
                <xdr:col>5</xdr:col>
                <xdr:colOff>63500</xdr:colOff>
                <xdr:row>33</xdr:row>
                <xdr:rowOff>228600</xdr:rowOff>
              </from>
              <to>
                <xdr:col>6</xdr:col>
                <xdr:colOff>254000</xdr:colOff>
                <xdr:row>34</xdr:row>
                <xdr:rowOff>292100</xdr:rowOff>
              </to>
            </anchor>
          </objectPr>
        </oleObject>
      </mc:Choice>
      <mc:Fallback>
        <oleObject progId="Visio.Drawing.15" shapeId="2051" r:id="rId8"/>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C4D10-D1BF-4EF3-9770-93CCF8482206}">
  <sheetPr codeName="Tabelle3"/>
  <dimension ref="B6:H39"/>
  <sheetViews>
    <sheetView showGridLines="0" topLeftCell="A18" zoomScale="60" zoomScaleNormal="60" workbookViewId="0">
      <selection activeCell="B30" sqref="B30:F39"/>
    </sheetView>
  </sheetViews>
  <sheetFormatPr baseColWidth="10" defaultColWidth="10.83203125" defaultRowHeight="15"/>
  <cols>
    <col min="1" max="2" width="3.83203125" style="1" customWidth="1"/>
    <col min="3" max="4" width="59.83203125" style="1" customWidth="1"/>
    <col min="5" max="5" width="18.5" style="1" customWidth="1"/>
    <col min="6" max="6" width="28.5" style="1" customWidth="1"/>
    <col min="7" max="16384" width="10.83203125" style="1"/>
  </cols>
  <sheetData>
    <row r="6" spans="2:6">
      <c r="B6" s="182" t="s">
        <v>0</v>
      </c>
      <c r="C6" s="182"/>
    </row>
    <row r="8" spans="2:6" ht="21">
      <c r="B8" s="207" t="s">
        <v>128</v>
      </c>
      <c r="C8" s="207"/>
      <c r="D8" s="207"/>
      <c r="E8" s="207"/>
      <c r="F8" s="207"/>
    </row>
    <row r="10" spans="2:6">
      <c r="B10" s="208" t="s">
        <v>87</v>
      </c>
      <c r="C10" s="208"/>
    </row>
    <row r="11" spans="2:6">
      <c r="C11" s="25"/>
      <c r="D11" s="4"/>
      <c r="E11" s="4"/>
      <c r="F11" s="4"/>
    </row>
    <row r="12" spans="2:6" ht="18" customHeight="1">
      <c r="B12" s="184" t="s">
        <v>154</v>
      </c>
      <c r="C12" s="184"/>
      <c r="D12" s="184"/>
      <c r="E12" s="184"/>
      <c r="F12" s="184"/>
    </row>
    <row r="13" spans="2:6" ht="31" customHeight="1">
      <c r="B13" s="184" t="s">
        <v>153</v>
      </c>
      <c r="C13" s="184"/>
      <c r="D13" s="184"/>
      <c r="E13" s="184"/>
      <c r="F13" s="184"/>
    </row>
    <row r="14" spans="2:6" ht="31.5" customHeight="1">
      <c r="B14" s="184" t="s">
        <v>84</v>
      </c>
      <c r="C14" s="184"/>
      <c r="D14" s="184"/>
      <c r="E14" s="184"/>
      <c r="F14" s="184"/>
    </row>
    <row r="15" spans="2:6" ht="30.75" customHeight="1">
      <c r="B15" s="184" t="s">
        <v>85</v>
      </c>
      <c r="C15" s="184"/>
      <c r="D15" s="184"/>
      <c r="E15" s="184"/>
      <c r="F15" s="184"/>
    </row>
    <row r="16" spans="2:6" ht="46.5" customHeight="1">
      <c r="B16" s="184" t="s">
        <v>86</v>
      </c>
      <c r="C16" s="184"/>
      <c r="D16" s="184"/>
      <c r="E16" s="184"/>
      <c r="F16" s="184"/>
    </row>
    <row r="17" spans="2:6">
      <c r="C17" s="4"/>
      <c r="D17" s="4"/>
      <c r="E17" s="4"/>
      <c r="F17" s="4"/>
    </row>
    <row r="18" spans="2:6">
      <c r="B18" s="206" t="s">
        <v>88</v>
      </c>
      <c r="C18" s="206"/>
      <c r="D18" s="4"/>
      <c r="E18" s="4"/>
      <c r="F18" s="4"/>
    </row>
    <row r="19" spans="2:6">
      <c r="C19" s="25"/>
      <c r="D19" s="4"/>
      <c r="E19" s="4"/>
      <c r="F19" s="4"/>
    </row>
    <row r="20" spans="2:6" ht="44.5" customHeight="1">
      <c r="B20" s="183" t="s">
        <v>89</v>
      </c>
      <c r="C20" s="183"/>
      <c r="D20" s="183"/>
      <c r="E20" s="183"/>
      <c r="F20" s="183"/>
    </row>
    <row r="21" spans="2:6">
      <c r="C21" s="11"/>
    </row>
    <row r="22" spans="2:6">
      <c r="B22" s="26" t="s">
        <v>112</v>
      </c>
      <c r="C22" s="26"/>
    </row>
    <row r="23" spans="2:6">
      <c r="C23" s="11"/>
    </row>
    <row r="24" spans="2:6">
      <c r="B24" s="204" t="s">
        <v>111</v>
      </c>
      <c r="C24" s="204"/>
      <c r="D24" s="1" t="s">
        <v>130</v>
      </c>
    </row>
    <row r="25" spans="2:6">
      <c r="B25" s="204" t="s">
        <v>113</v>
      </c>
      <c r="C25" s="204"/>
      <c r="D25" s="1" t="s">
        <v>131</v>
      </c>
    </row>
    <row r="26" spans="2:6">
      <c r="B26" s="204" t="s">
        <v>114</v>
      </c>
      <c r="C26" s="204"/>
      <c r="D26" s="28" t="s">
        <v>132</v>
      </c>
    </row>
    <row r="28" spans="2:6">
      <c r="B28" s="205" t="s">
        <v>90</v>
      </c>
      <c r="C28" s="205"/>
    </row>
    <row r="30" spans="2:6" ht="16">
      <c r="B30" s="10" t="s">
        <v>34</v>
      </c>
      <c r="C30" s="10" t="s">
        <v>93</v>
      </c>
      <c r="D30" s="10" t="s">
        <v>94</v>
      </c>
      <c r="E30" s="10" t="s">
        <v>95</v>
      </c>
      <c r="F30" s="10" t="s">
        <v>123</v>
      </c>
    </row>
    <row r="31" spans="2:6" ht="79.5" customHeight="1">
      <c r="B31" s="48">
        <v>1</v>
      </c>
      <c r="C31" s="41" t="s">
        <v>92</v>
      </c>
      <c r="D31" s="41" t="s">
        <v>96</v>
      </c>
      <c r="E31" s="43">
        <f>OperativerEinkäufer_Grobplan_N!L15</f>
        <v>20</v>
      </c>
      <c r="F31" s="24"/>
    </row>
    <row r="32" spans="2:6" ht="79.5" customHeight="1">
      <c r="B32" s="48">
        <v>2</v>
      </c>
      <c r="C32" s="41" t="s">
        <v>91</v>
      </c>
      <c r="D32" s="41" t="s">
        <v>97</v>
      </c>
      <c r="E32" s="43">
        <f>OperativerEinkäufer_Feinplan_N!L15</f>
        <v>14</v>
      </c>
      <c r="F32" s="24"/>
    </row>
    <row r="33" spans="2:8" ht="79.5" customHeight="1">
      <c r="B33" s="48">
        <v>3</v>
      </c>
      <c r="C33" s="41" t="s">
        <v>98</v>
      </c>
      <c r="D33" s="41" t="s">
        <v>99</v>
      </c>
      <c r="E33" s="43">
        <f>OperativerEinkäufer_Nachhal_N!L15</f>
        <v>12</v>
      </c>
      <c r="F33" s="24"/>
      <c r="H33" s="59"/>
    </row>
    <row r="34" spans="2:8" ht="79.5" customHeight="1">
      <c r="B34" s="48">
        <v>4</v>
      </c>
      <c r="C34" s="41" t="s">
        <v>235</v>
      </c>
      <c r="D34" s="41" t="s">
        <v>152</v>
      </c>
      <c r="E34" s="43">
        <f>OperativerEinkäufer_Alternat_N!L15</f>
        <v>20</v>
      </c>
      <c r="F34" s="24"/>
    </row>
    <row r="35" spans="2:8" ht="79.5" customHeight="1">
      <c r="B35" s="48">
        <v>5</v>
      </c>
      <c r="C35" s="41" t="s">
        <v>234</v>
      </c>
      <c r="D35" s="41" t="s">
        <v>236</v>
      </c>
      <c r="E35" s="43">
        <f>OperativerEinkäufer_Vergabe_N!L15</f>
        <v>21</v>
      </c>
      <c r="F35" s="6"/>
      <c r="H35" s="50"/>
    </row>
    <row r="36" spans="2:8" ht="79.5" customHeight="1">
      <c r="B36" s="48">
        <v>6</v>
      </c>
      <c r="C36" s="41" t="s">
        <v>237</v>
      </c>
      <c r="D36" s="41" t="s">
        <v>238</v>
      </c>
      <c r="E36" s="43">
        <f>OperativerEinkäufer_Durchf_N!L15</f>
        <v>9</v>
      </c>
      <c r="F36" s="6"/>
      <c r="H36" s="50"/>
    </row>
    <row r="37" spans="2:8" ht="79.5" customHeight="1">
      <c r="B37" s="48">
        <v>7</v>
      </c>
      <c r="C37" s="41" t="s">
        <v>545</v>
      </c>
      <c r="D37" s="41" t="s">
        <v>239</v>
      </c>
      <c r="E37" s="43">
        <f>OperativerEinkäufer_Nachb_N!L15</f>
        <v>7</v>
      </c>
      <c r="F37" s="6"/>
      <c r="H37" s="50"/>
    </row>
    <row r="38" spans="2:8" ht="12.75" customHeight="1">
      <c r="C38" s="42"/>
      <c r="D38" s="42"/>
      <c r="E38" s="44"/>
    </row>
    <row r="39" spans="2:8" ht="79.5" customHeight="1">
      <c r="B39" s="49" t="s">
        <v>346</v>
      </c>
      <c r="C39" s="41" t="s">
        <v>240</v>
      </c>
      <c r="D39" s="41" t="s">
        <v>241</v>
      </c>
      <c r="E39" s="43">
        <f>SUM(E31:E37)</f>
        <v>103</v>
      </c>
      <c r="F39" s="40"/>
      <c r="H39" s="50"/>
    </row>
  </sheetData>
  <mergeCells count="14">
    <mergeCell ref="B6:C6"/>
    <mergeCell ref="B24:C24"/>
    <mergeCell ref="B25:C25"/>
    <mergeCell ref="B26:C26"/>
    <mergeCell ref="B28:C28"/>
    <mergeCell ref="B15:F15"/>
    <mergeCell ref="B16:F16"/>
    <mergeCell ref="B18:C18"/>
    <mergeCell ref="B20:F20"/>
    <mergeCell ref="B8:F8"/>
    <mergeCell ref="B10:C10"/>
    <mergeCell ref="B12:F12"/>
    <mergeCell ref="B13:F13"/>
    <mergeCell ref="B14:F14"/>
  </mergeCells>
  <hyperlinks>
    <hyperlink ref="D26" r:id="rId1" xr:uid="{25A28550-C0F0-4451-B8B6-CE16BB9FB970}"/>
  </hyperlinks>
  <pageMargins left="0.7" right="0.7" top="0.78740157499999996" bottom="0.78740157499999996" header="0.3" footer="0.3"/>
  <pageSetup paperSize="9" orientation="portrait" r:id="rId2"/>
  <drawing r:id="rId3"/>
  <legacyDrawing r:id="rId4"/>
  <oleObjects>
    <mc:AlternateContent xmlns:mc="http://schemas.openxmlformats.org/markup-compatibility/2006">
      <mc:Choice Requires="x14">
        <oleObject progId="Visio.Drawing.15" shapeId="3073" r:id="rId5">
          <objectPr defaultSize="0" r:id="rId6">
            <anchor moveWithCells="1">
              <from>
                <xdr:col>5</xdr:col>
                <xdr:colOff>774700</xdr:colOff>
                <xdr:row>1</xdr:row>
                <xdr:rowOff>12700</xdr:rowOff>
              </from>
              <to>
                <xdr:col>5</xdr:col>
                <xdr:colOff>1727200</xdr:colOff>
                <xdr:row>7</xdr:row>
                <xdr:rowOff>63500</xdr:rowOff>
              </to>
            </anchor>
          </objectPr>
        </oleObject>
      </mc:Choice>
      <mc:Fallback>
        <oleObject progId="Visio.Drawing.15" shapeId="3073" r:id="rId5"/>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A2D78-D6BB-4761-90F6-F04581502608}">
  <sheetPr codeName="Tabelle4">
    <pageSetUpPr fitToPage="1"/>
  </sheetPr>
  <dimension ref="B6:L48"/>
  <sheetViews>
    <sheetView showGridLines="0" zoomScale="80" zoomScaleNormal="80" workbookViewId="0"/>
  </sheetViews>
  <sheetFormatPr baseColWidth="10" defaultRowHeight="15"/>
  <cols>
    <col min="1" max="1" width="4.1640625" customWidth="1"/>
    <col min="2" max="2" width="4.6640625" customWidth="1"/>
    <col min="3" max="3" width="40.5" customWidth="1"/>
    <col min="4" max="4" width="54" customWidth="1"/>
    <col min="5" max="5" width="24.33203125" customWidth="1"/>
    <col min="6" max="6" width="38.83203125" customWidth="1"/>
    <col min="7" max="8" width="69.6640625" customWidth="1"/>
    <col min="9" max="9" width="27.83203125" bestFit="1" customWidth="1"/>
    <col min="10" max="10" width="22" customWidth="1"/>
    <col min="11" max="11" width="40.5" bestFit="1" customWidth="1"/>
    <col min="12" max="12" width="31.83203125" bestFit="1" customWidth="1"/>
  </cols>
  <sheetData>
    <row r="6" spans="2:12">
      <c r="B6" s="7" t="s">
        <v>0</v>
      </c>
    </row>
    <row r="7" spans="2:12">
      <c r="B7" s="1"/>
    </row>
    <row r="8" spans="2:12">
      <c r="B8" s="7" t="s">
        <v>26</v>
      </c>
      <c r="K8" s="17" t="s">
        <v>122</v>
      </c>
    </row>
    <row r="10" spans="2:12">
      <c r="B10" s="17" t="s">
        <v>109</v>
      </c>
      <c r="D10" t="str">
        <f>OperativerEinkäufer_Start_N!C31</f>
        <v>Wenn Sie sich mit der grundsätzlichen Planung des Beschaffungsvorhabens befassen, dann fahren Sie bitte mit der "Grobplanung" fort.</v>
      </c>
      <c r="K10" s="22" t="s">
        <v>121</v>
      </c>
      <c r="L10" s="23" t="s">
        <v>120</v>
      </c>
    </row>
    <row r="11" spans="2:12" ht="16">
      <c r="B11" s="17" t="s">
        <v>110</v>
      </c>
      <c r="D11" t="str">
        <f>OperativerEinkäufer_Start_N!D31</f>
        <v>Projektplanung, Grobkonzept, Erfassung der Eckdaten zum Beschaffungsvorhaben</v>
      </c>
      <c r="K11" s="15" t="s">
        <v>116</v>
      </c>
      <c r="L11" s="19">
        <f>COUNTIF($K$19:$K$39,$K$11)</f>
        <v>0</v>
      </c>
    </row>
    <row r="12" spans="2:12" ht="16">
      <c r="B12" s="17"/>
      <c r="K12" s="15" t="s">
        <v>117</v>
      </c>
      <c r="L12" s="19">
        <f>COUNTIF($K$19:$K$39,$K$12)</f>
        <v>0</v>
      </c>
    </row>
    <row r="13" spans="2:12" ht="16">
      <c r="B13" s="17" t="s">
        <v>111</v>
      </c>
      <c r="D13" t="str">
        <f>OperativerEinkäufer_Start_N!$D$24</f>
        <v>Max Mustermann</v>
      </c>
      <c r="K13" s="15" t="s">
        <v>118</v>
      </c>
      <c r="L13" s="19">
        <f>COUNTIF($K$19:$K$39,$K$13)</f>
        <v>0</v>
      </c>
    </row>
    <row r="14" spans="2:12" ht="16">
      <c r="B14" s="17" t="s">
        <v>113</v>
      </c>
      <c r="D14" t="str">
        <f>OperativerEinkäufer_Start_N!$D$25</f>
        <v>Beschaffung, Vergaberecht und Verträge</v>
      </c>
      <c r="K14" s="15" t="s">
        <v>51</v>
      </c>
      <c r="L14" s="19">
        <f>COUNTIF($K$19:$K$39,$K$14)</f>
        <v>20</v>
      </c>
    </row>
    <row r="15" spans="2:12" ht="16">
      <c r="B15" s="17" t="s">
        <v>115</v>
      </c>
      <c r="D15" t="str">
        <f>OperativerEinkäufer_Start_N!$D$26</f>
        <v>max.mustermann@unibw.de</v>
      </c>
      <c r="K15" s="20" t="s">
        <v>119</v>
      </c>
      <c r="L15" s="21">
        <f>SUM(L11:L14)</f>
        <v>20</v>
      </c>
    </row>
    <row r="16" spans="2:12">
      <c r="B16" s="17"/>
    </row>
    <row r="17" spans="2:12" ht="29">
      <c r="B17" s="27" t="s">
        <v>127</v>
      </c>
    </row>
    <row r="19" spans="2:12" ht="16">
      <c r="B19" s="9" t="s">
        <v>34</v>
      </c>
      <c r="C19" s="10" t="s">
        <v>29</v>
      </c>
      <c r="D19" s="10" t="s">
        <v>27</v>
      </c>
      <c r="E19" s="9" t="s">
        <v>10</v>
      </c>
      <c r="F19" s="9" t="s">
        <v>28</v>
      </c>
      <c r="G19" s="9" t="s">
        <v>53</v>
      </c>
      <c r="H19" s="9" t="s">
        <v>48</v>
      </c>
      <c r="I19" s="9" t="s">
        <v>30</v>
      </c>
      <c r="J19" s="9" t="s">
        <v>31</v>
      </c>
      <c r="K19" s="9" t="s">
        <v>50</v>
      </c>
      <c r="L19" s="9" t="s">
        <v>52</v>
      </c>
    </row>
    <row r="20" spans="2:12" ht="64">
      <c r="B20" s="47" t="s">
        <v>244</v>
      </c>
      <c r="C20" s="14" t="s">
        <v>54</v>
      </c>
      <c r="D20" s="14" t="s">
        <v>56</v>
      </c>
      <c r="E20" s="14" t="s">
        <v>155</v>
      </c>
      <c r="F20" s="14" t="s">
        <v>158</v>
      </c>
      <c r="G20" s="6"/>
      <c r="H20" s="6"/>
      <c r="I20" s="6"/>
      <c r="J20" s="12"/>
      <c r="K20" s="15" t="s">
        <v>51</v>
      </c>
      <c r="L20" s="13" t="str">
        <f t="shared" ref="L20:L39" si="0">IF(AND(G20&lt;&gt;"",I20&lt;&gt;"",J20&lt;&gt;""),"JA","NEIN")</f>
        <v>NEIN</v>
      </c>
    </row>
    <row r="21" spans="2:12" ht="32">
      <c r="B21" s="47" t="s">
        <v>245</v>
      </c>
      <c r="C21" s="14" t="s">
        <v>54</v>
      </c>
      <c r="D21" s="14" t="s">
        <v>36</v>
      </c>
      <c r="E21" s="14" t="s">
        <v>155</v>
      </c>
      <c r="F21" s="14" t="s">
        <v>608</v>
      </c>
      <c r="G21" s="6"/>
      <c r="H21" s="6"/>
      <c r="I21" s="6"/>
      <c r="J21" s="12"/>
      <c r="K21" s="15" t="s">
        <v>51</v>
      </c>
      <c r="L21" s="13" t="str">
        <f t="shared" si="0"/>
        <v>NEIN</v>
      </c>
    </row>
    <row r="22" spans="2:12" ht="64">
      <c r="B22" s="47" t="s">
        <v>246</v>
      </c>
      <c r="C22" s="14" t="s">
        <v>54</v>
      </c>
      <c r="D22" s="14" t="s">
        <v>37</v>
      </c>
      <c r="E22" s="14" t="s">
        <v>155</v>
      </c>
      <c r="F22" s="14" t="s">
        <v>607</v>
      </c>
      <c r="G22" s="6"/>
      <c r="H22" s="6"/>
      <c r="I22" s="6"/>
      <c r="J22" s="12"/>
      <c r="K22" s="15" t="s">
        <v>51</v>
      </c>
      <c r="L22" s="13" t="str">
        <f t="shared" si="0"/>
        <v>NEIN</v>
      </c>
    </row>
    <row r="23" spans="2:12" ht="32">
      <c r="B23" s="47" t="s">
        <v>247</v>
      </c>
      <c r="C23" s="14" t="s">
        <v>54</v>
      </c>
      <c r="D23" s="14" t="s">
        <v>39</v>
      </c>
      <c r="E23" s="14" t="s">
        <v>155</v>
      </c>
      <c r="F23" s="14" t="s">
        <v>606</v>
      </c>
      <c r="G23" s="6"/>
      <c r="H23" s="6"/>
      <c r="I23" s="6"/>
      <c r="J23" s="12"/>
      <c r="K23" s="15" t="s">
        <v>51</v>
      </c>
      <c r="L23" s="13" t="str">
        <f t="shared" si="0"/>
        <v>NEIN</v>
      </c>
    </row>
    <row r="24" spans="2:12" ht="32">
      <c r="B24" s="47" t="s">
        <v>248</v>
      </c>
      <c r="C24" s="14" t="s">
        <v>54</v>
      </c>
      <c r="D24" s="14" t="s">
        <v>43</v>
      </c>
      <c r="E24" s="14" t="s">
        <v>156</v>
      </c>
      <c r="F24" s="14" t="s">
        <v>157</v>
      </c>
      <c r="G24" s="6"/>
      <c r="H24" s="6"/>
      <c r="I24" s="6"/>
      <c r="J24" s="12"/>
      <c r="K24" s="15" t="s">
        <v>51</v>
      </c>
      <c r="L24" s="13" t="str">
        <f t="shared" si="0"/>
        <v>NEIN</v>
      </c>
    </row>
    <row r="25" spans="2:12" ht="32">
      <c r="B25" s="47" t="s">
        <v>249</v>
      </c>
      <c r="C25" s="14" t="s">
        <v>54</v>
      </c>
      <c r="D25" s="14" t="s">
        <v>42</v>
      </c>
      <c r="E25" s="14" t="s">
        <v>156</v>
      </c>
      <c r="F25" s="14" t="s">
        <v>159</v>
      </c>
      <c r="G25" s="6"/>
      <c r="H25" s="6"/>
      <c r="I25" s="6"/>
      <c r="J25" s="12"/>
      <c r="K25" s="15" t="s">
        <v>51</v>
      </c>
      <c r="L25" s="13" t="str">
        <f t="shared" si="0"/>
        <v>NEIN</v>
      </c>
    </row>
    <row r="26" spans="2:12" ht="32">
      <c r="B26" s="47" t="s">
        <v>250</v>
      </c>
      <c r="C26" s="14" t="s">
        <v>54</v>
      </c>
      <c r="D26" s="14" t="s">
        <v>41</v>
      </c>
      <c r="E26" s="14" t="s">
        <v>156</v>
      </c>
      <c r="F26" s="14" t="s">
        <v>160</v>
      </c>
      <c r="G26" s="6"/>
      <c r="H26" s="6"/>
      <c r="I26" s="6"/>
      <c r="J26" s="12"/>
      <c r="K26" s="15" t="s">
        <v>51</v>
      </c>
      <c r="L26" s="13" t="str">
        <f t="shared" si="0"/>
        <v>NEIN</v>
      </c>
    </row>
    <row r="27" spans="2:12" ht="32">
      <c r="B27" s="47" t="s">
        <v>251</v>
      </c>
      <c r="C27" s="14" t="s">
        <v>54</v>
      </c>
      <c r="D27" s="14" t="s">
        <v>46</v>
      </c>
      <c r="E27" s="14" t="s">
        <v>156</v>
      </c>
      <c r="F27" s="14" t="s">
        <v>161</v>
      </c>
      <c r="G27" s="6"/>
      <c r="H27" s="6"/>
      <c r="I27" s="6"/>
      <c r="J27" s="12"/>
      <c r="K27" s="15" t="s">
        <v>51</v>
      </c>
      <c r="L27" s="13" t="str">
        <f t="shared" si="0"/>
        <v>NEIN</v>
      </c>
    </row>
    <row r="28" spans="2:12" ht="32">
      <c r="B28" s="47" t="s">
        <v>252</v>
      </c>
      <c r="C28" s="14" t="s">
        <v>54</v>
      </c>
      <c r="D28" s="14" t="s">
        <v>38</v>
      </c>
      <c r="E28" s="14" t="s">
        <v>156</v>
      </c>
      <c r="F28" s="14" t="s">
        <v>162</v>
      </c>
      <c r="G28" s="6"/>
      <c r="H28" s="6"/>
      <c r="I28" s="6"/>
      <c r="J28" s="12"/>
      <c r="K28" s="15" t="s">
        <v>51</v>
      </c>
      <c r="L28" s="13" t="str">
        <f t="shared" si="0"/>
        <v>NEIN</v>
      </c>
    </row>
    <row r="29" spans="2:12" ht="64">
      <c r="B29" s="47" t="s">
        <v>253</v>
      </c>
      <c r="C29" s="14" t="s">
        <v>54</v>
      </c>
      <c r="D29" s="14" t="s">
        <v>47</v>
      </c>
      <c r="E29" s="14" t="s">
        <v>156</v>
      </c>
      <c r="F29" s="14" t="s">
        <v>163</v>
      </c>
      <c r="G29" s="6"/>
      <c r="H29" s="6"/>
      <c r="I29" s="6"/>
      <c r="J29" s="12"/>
      <c r="K29" s="15" t="s">
        <v>51</v>
      </c>
      <c r="L29" s="13" t="str">
        <f t="shared" si="0"/>
        <v>NEIN</v>
      </c>
    </row>
    <row r="30" spans="2:12" ht="32">
      <c r="B30" s="47" t="s">
        <v>254</v>
      </c>
      <c r="C30" s="14" t="s">
        <v>54</v>
      </c>
      <c r="D30" s="14" t="s">
        <v>32</v>
      </c>
      <c r="E30" s="14" t="s">
        <v>156</v>
      </c>
      <c r="F30" s="14" t="s">
        <v>164</v>
      </c>
      <c r="G30" s="6"/>
      <c r="H30" s="6"/>
      <c r="I30" s="6"/>
      <c r="J30" s="12"/>
      <c r="K30" s="15" t="s">
        <v>51</v>
      </c>
      <c r="L30" s="13" t="str">
        <f t="shared" si="0"/>
        <v>NEIN</v>
      </c>
    </row>
    <row r="31" spans="2:12" ht="32">
      <c r="B31" s="47" t="s">
        <v>255</v>
      </c>
      <c r="C31" s="14" t="s">
        <v>54</v>
      </c>
      <c r="D31" s="14" t="s">
        <v>609</v>
      </c>
      <c r="E31" s="14" t="s">
        <v>156</v>
      </c>
      <c r="F31" s="14" t="s">
        <v>610</v>
      </c>
      <c r="G31" s="6"/>
      <c r="H31" s="6"/>
      <c r="I31" s="6"/>
      <c r="J31" s="12"/>
      <c r="K31" s="15" t="s">
        <v>51</v>
      </c>
      <c r="L31" s="13" t="str">
        <f t="shared" si="0"/>
        <v>NEIN</v>
      </c>
    </row>
    <row r="32" spans="2:12" ht="32">
      <c r="B32" s="47" t="s">
        <v>256</v>
      </c>
      <c r="C32" s="14" t="s">
        <v>54</v>
      </c>
      <c r="D32" s="14" t="s">
        <v>44</v>
      </c>
      <c r="E32" s="14" t="s">
        <v>156</v>
      </c>
      <c r="F32" s="14" t="s">
        <v>165</v>
      </c>
      <c r="G32" s="6"/>
      <c r="H32" s="6"/>
      <c r="I32" s="6"/>
      <c r="J32" s="12"/>
      <c r="K32" s="15" t="s">
        <v>51</v>
      </c>
      <c r="L32" s="13" t="str">
        <f t="shared" si="0"/>
        <v>NEIN</v>
      </c>
    </row>
    <row r="33" spans="2:12" ht="32">
      <c r="B33" s="47" t="s">
        <v>257</v>
      </c>
      <c r="C33" s="14" t="s">
        <v>54</v>
      </c>
      <c r="D33" s="14" t="s">
        <v>45</v>
      </c>
      <c r="E33" s="14" t="s">
        <v>156</v>
      </c>
      <c r="F33" s="14" t="s">
        <v>166</v>
      </c>
      <c r="G33" s="6"/>
      <c r="H33" s="6"/>
      <c r="I33" s="6"/>
      <c r="J33" s="12"/>
      <c r="K33" s="15" t="s">
        <v>51</v>
      </c>
      <c r="L33" s="13" t="str">
        <f t="shared" si="0"/>
        <v>NEIN</v>
      </c>
    </row>
    <row r="34" spans="2:12" ht="48">
      <c r="B34" s="47" t="s">
        <v>258</v>
      </c>
      <c r="C34" s="14" t="s">
        <v>54</v>
      </c>
      <c r="D34" s="14" t="s">
        <v>40</v>
      </c>
      <c r="E34" s="14" t="s">
        <v>156</v>
      </c>
      <c r="F34" s="14" t="s">
        <v>214</v>
      </c>
      <c r="G34" s="6"/>
      <c r="H34" s="6"/>
      <c r="I34" s="6"/>
      <c r="J34" s="12"/>
      <c r="K34" s="15" t="s">
        <v>51</v>
      </c>
      <c r="L34" s="13" t="str">
        <f t="shared" si="0"/>
        <v>NEIN</v>
      </c>
    </row>
    <row r="35" spans="2:12" ht="48">
      <c r="B35" s="47" t="s">
        <v>259</v>
      </c>
      <c r="C35" s="14" t="s">
        <v>54</v>
      </c>
      <c r="D35" s="14" t="s">
        <v>49</v>
      </c>
      <c r="E35" s="14" t="s">
        <v>156</v>
      </c>
      <c r="F35" s="14" t="s">
        <v>167</v>
      </c>
      <c r="G35" s="6"/>
      <c r="H35" s="6"/>
      <c r="I35" s="6"/>
      <c r="J35" s="12"/>
      <c r="K35" s="15" t="s">
        <v>51</v>
      </c>
      <c r="L35" s="13" t="str">
        <f t="shared" si="0"/>
        <v>NEIN</v>
      </c>
    </row>
    <row r="36" spans="2:12" ht="32">
      <c r="B36" s="47" t="s">
        <v>260</v>
      </c>
      <c r="C36" s="14" t="s">
        <v>54</v>
      </c>
      <c r="D36" s="14" t="s">
        <v>33</v>
      </c>
      <c r="E36" s="14" t="s">
        <v>156</v>
      </c>
      <c r="F36" s="14" t="s">
        <v>168</v>
      </c>
      <c r="G36" s="6"/>
      <c r="H36" s="6"/>
      <c r="I36" s="6"/>
      <c r="J36" s="12"/>
      <c r="K36" s="15" t="s">
        <v>51</v>
      </c>
      <c r="L36" s="13" t="str">
        <f t="shared" si="0"/>
        <v>NEIN</v>
      </c>
    </row>
    <row r="37" spans="2:12" ht="48">
      <c r="B37" s="47" t="s">
        <v>261</v>
      </c>
      <c r="C37" s="14" t="s">
        <v>54</v>
      </c>
      <c r="D37" s="14" t="s">
        <v>57</v>
      </c>
      <c r="E37" s="14" t="s">
        <v>156</v>
      </c>
      <c r="F37" s="14" t="s">
        <v>172</v>
      </c>
      <c r="G37" s="6"/>
      <c r="H37" s="6"/>
      <c r="I37" s="6"/>
      <c r="J37" s="12"/>
      <c r="K37" s="15" t="s">
        <v>51</v>
      </c>
      <c r="L37" s="13" t="str">
        <f t="shared" si="0"/>
        <v>NEIN</v>
      </c>
    </row>
    <row r="38" spans="2:12" ht="32">
      <c r="B38" s="47" t="s">
        <v>262</v>
      </c>
      <c r="C38" s="14" t="s">
        <v>54</v>
      </c>
      <c r="D38" s="14" t="s">
        <v>58</v>
      </c>
      <c r="E38" s="14" t="s">
        <v>156</v>
      </c>
      <c r="F38" s="14" t="s">
        <v>169</v>
      </c>
      <c r="G38" s="6"/>
      <c r="H38" s="6"/>
      <c r="I38" s="6"/>
      <c r="J38" s="12"/>
      <c r="K38" s="15" t="s">
        <v>51</v>
      </c>
      <c r="L38" s="13" t="str">
        <f t="shared" si="0"/>
        <v>NEIN</v>
      </c>
    </row>
    <row r="39" spans="2:12" ht="48">
      <c r="B39" s="47" t="s">
        <v>263</v>
      </c>
      <c r="C39" s="14" t="s">
        <v>54</v>
      </c>
      <c r="D39" s="14" t="s">
        <v>170</v>
      </c>
      <c r="E39" s="14" t="s">
        <v>156</v>
      </c>
      <c r="F39" s="14" t="s">
        <v>171</v>
      </c>
      <c r="G39" s="6"/>
      <c r="H39" s="6"/>
      <c r="I39" s="6"/>
      <c r="J39" s="12"/>
      <c r="K39" s="15" t="s">
        <v>51</v>
      </c>
      <c r="L39" s="13" t="str">
        <f t="shared" si="0"/>
        <v>NEIN</v>
      </c>
    </row>
    <row r="41" spans="2:12">
      <c r="B41" s="16" t="s">
        <v>100</v>
      </c>
    </row>
    <row r="43" spans="2:12">
      <c r="B43" s="18" t="s">
        <v>34</v>
      </c>
      <c r="C43" s="18" t="s">
        <v>106</v>
      </c>
      <c r="D43" s="18" t="s">
        <v>107</v>
      </c>
      <c r="E43" s="9" t="s">
        <v>10</v>
      </c>
      <c r="F43" s="18" t="s">
        <v>125</v>
      </c>
    </row>
    <row r="44" spans="2:12" ht="48">
      <c r="B44" s="19" t="s">
        <v>101</v>
      </c>
      <c r="C44" s="34" t="s">
        <v>155</v>
      </c>
      <c r="D44" s="34" t="s">
        <v>213</v>
      </c>
      <c r="E44" s="19" t="s">
        <v>211</v>
      </c>
      <c r="F44" s="165" t="s">
        <v>1165</v>
      </c>
    </row>
    <row r="45" spans="2:12" ht="48">
      <c r="B45" s="19" t="s">
        <v>102</v>
      </c>
      <c r="C45" s="19" t="s">
        <v>156</v>
      </c>
      <c r="D45" s="34" t="s">
        <v>212</v>
      </c>
      <c r="E45" s="19" t="s">
        <v>211</v>
      </c>
      <c r="F45" s="165" t="s">
        <v>1165</v>
      </c>
    </row>
    <row r="46" spans="2:12">
      <c r="B46" s="94"/>
      <c r="C46" s="94"/>
      <c r="D46" s="94"/>
      <c r="E46" s="94"/>
      <c r="F46" s="170"/>
    </row>
    <row r="47" spans="2:12">
      <c r="B47" s="94"/>
      <c r="C47" s="94"/>
      <c r="D47" s="94"/>
      <c r="E47" s="94"/>
      <c r="F47" s="170"/>
    </row>
    <row r="48" spans="2:12">
      <c r="B48" s="94"/>
      <c r="C48" s="94"/>
      <c r="D48" s="94"/>
      <c r="E48" s="94"/>
      <c r="F48" s="170"/>
    </row>
  </sheetData>
  <dataValidations xWindow="1509" yWindow="620" count="6">
    <dataValidation type="list" allowBlank="1" showInputMessage="1" showErrorMessage="1" promptTitle="Zufriedenheit mit der Antwort" prompt="Bitte geben Sie hier an, wie zufrieden Sie mit der bisherigen Antwort sind. Sollten Sie nicht zufrieden oder nur teils/teils zufrieden sein müssten Sie noch Antworten oder Entscheidungen einfordern. Die Liste dient Ihnen damit auch als &quot;ToDo&quot;-Liste." sqref="K20:K23" xr:uid="{B79BD29A-136F-470A-95A5-9D193789CBDD}">
      <formula1>"zufrieden, teils/teils, nicht zufrieden, keine Antwort,"</formula1>
    </dataValidation>
    <dataValidation allowBlank="1" showInputMessage="1" showErrorMessage="1" promptTitle="Datum" prompt="Bitte geben Sie hier das Datum an, an dem Sie die entsprechende Antwort oder Entscheidung erhalten haben." sqref="J20" xr:uid="{D6D2A04C-5EE9-4362-A081-BA63270543CC}"/>
    <dataValidation allowBlank="1" showInputMessage="1" showErrorMessage="1" promptTitle="Name der antwortenden Person" prompt="Bitte geben Sie an dieser Stelle den Namen der Person ein, die die Antwort wesentlich geprägt hat oder die entsprechende Entscheidung zur Antwort getroffen hat." sqref="I20:I39" xr:uid="{D8E3981A-9BEC-4808-A8DA-3A183FF2BFBA}"/>
    <dataValidation allowBlank="1" showInputMessage="1" showErrorMessage="1" promptTitle="Link zur Ablage" prompt="Wenn Sie möchten können Sie an dieser Stelle Angaben zu Ihrer internen Dokumentenablage hinterlegen (z.B. in Form einer URL oder eines Dateipfades). Hier können Sie dann auf tiefergehende Dokumente referenzieren wenn gewünscht." sqref="H20:H39" xr:uid="{3F6893C4-500E-4204-95D0-64A937FF80ED}"/>
    <dataValidation allowBlank="1" showInputMessage="1" showErrorMessage="1" promptTitle="Kurzantwort" prompt="Bitte verfassen Sie Ihre Antwort auf die Frage möglichst kurz und präzise. Bitte verwenden Sie nicht mehr als 2-3 Sätze. Die Antworten sollen Ihnen zur Beschreibung des Beschaffungsvorhabens für Reinigungsleistungen dienen." sqref="G20:G39" xr:uid="{5E5DB623-FE81-4A12-86CA-670591DFC2D4}"/>
    <dataValidation type="list" allowBlank="1" showInputMessage="1" showErrorMessage="1" promptTitle="Zufriedenheit mit der Antwort" prompt="Bitte geben Sie an, ob Sie mit der bisherigen Antwort zufrieden sind. Wenn nicht oder nur teils, müssten Sie noch Antworten/ Entscheidungen einfordern (=&quot;ToDo&quot;-Liste)." sqref="K24:K39" xr:uid="{8D0C5432-9ECD-4749-ADAC-6E891B2C593C}">
      <formula1>"zufrieden, teils/teils, nicht zufrieden, keine Antwort,"</formula1>
    </dataValidation>
  </dataValidations>
  <hyperlinks>
    <hyperlink ref="F44" r:id="rId1" xr:uid="{8CC68399-F599-43C6-B4F6-39B3FA20645F}"/>
    <hyperlink ref="F45" r:id="rId2" xr:uid="{C86E5296-988D-449D-B4DC-AE0D9D565026}"/>
  </hyperlinks>
  <pageMargins left="0.70866141732283472" right="0.70866141732283472" top="0.78740157480314965" bottom="0.78740157480314965" header="0.31496062992125984" footer="0.31496062992125984"/>
  <pageSetup paperSize="9" scale="32" fitToHeight="20" orientation="landscape" r:id="rId3"/>
  <headerFooter>
    <oddFooter>&amp;A&amp;RSeite &amp;P</oddFooter>
  </headerFooter>
  <drawing r:id="rId4"/>
  <legacyDrawing r:id="rId5"/>
  <oleObjects>
    <mc:AlternateContent xmlns:mc="http://schemas.openxmlformats.org/markup-compatibility/2006">
      <mc:Choice Requires="x14">
        <oleObject progId="Visio.Drawing.15" shapeId="4097" r:id="rId6">
          <objectPr defaultSize="0" r:id="rId7">
            <anchor moveWithCells="1">
              <from>
                <xdr:col>3</xdr:col>
                <xdr:colOff>3378200</xdr:colOff>
                <xdr:row>0</xdr:row>
                <xdr:rowOff>127000</xdr:rowOff>
              </from>
              <to>
                <xdr:col>4</xdr:col>
                <xdr:colOff>723900</xdr:colOff>
                <xdr:row>6</xdr:row>
                <xdr:rowOff>177800</xdr:rowOff>
              </to>
            </anchor>
          </objectPr>
        </oleObject>
      </mc:Choice>
      <mc:Fallback>
        <oleObject progId="Visio.Drawing.15" shapeId="4097" r:id="rId6"/>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39DA9-23A1-4D54-972B-8C8E82B32056}">
  <sheetPr codeName="Tabelle5">
    <pageSetUpPr fitToPage="1"/>
  </sheetPr>
  <dimension ref="B6:L42"/>
  <sheetViews>
    <sheetView showGridLines="0" topLeftCell="A25" zoomScale="60" zoomScaleNormal="60" workbookViewId="0"/>
  </sheetViews>
  <sheetFormatPr baseColWidth="10" defaultRowHeight="15"/>
  <cols>
    <col min="1" max="1" width="4.1640625" customWidth="1"/>
    <col min="2" max="2" width="4.5" customWidth="1"/>
    <col min="3" max="3" width="40.5" customWidth="1"/>
    <col min="4" max="4" width="54" customWidth="1"/>
    <col min="5" max="5" width="23.83203125" customWidth="1"/>
    <col min="6" max="6" width="21.5" customWidth="1"/>
    <col min="7" max="8" width="69.6640625" customWidth="1"/>
    <col min="9" max="9" width="27.83203125" bestFit="1" customWidth="1"/>
    <col min="10" max="10" width="22" customWidth="1"/>
    <col min="11" max="11" width="40.5" bestFit="1" customWidth="1"/>
    <col min="12" max="12" width="31.83203125" bestFit="1" customWidth="1"/>
  </cols>
  <sheetData>
    <row r="6" spans="2:12">
      <c r="B6" s="7" t="s">
        <v>0</v>
      </c>
    </row>
    <row r="7" spans="2:12">
      <c r="B7" s="1"/>
    </row>
    <row r="8" spans="2:12">
      <c r="B8" s="7" t="s">
        <v>26</v>
      </c>
      <c r="K8" s="17" t="s">
        <v>122</v>
      </c>
    </row>
    <row r="10" spans="2:12">
      <c r="B10" s="17" t="s">
        <v>109</v>
      </c>
      <c r="D10" t="str">
        <f>OperativerEinkäufer_Start_N!C32</f>
        <v>Wenn Sie sich mit der Ausplanung der angeforderten Reinigungsleistung befassen, dann fahren Sie bitte mit der "Feinplanung" fort.</v>
      </c>
      <c r="K10" s="22" t="s">
        <v>121</v>
      </c>
      <c r="L10" s="23" t="s">
        <v>120</v>
      </c>
    </row>
    <row r="11" spans="2:12" ht="16">
      <c r="B11" s="17" t="s">
        <v>110</v>
      </c>
      <c r="D11" t="str">
        <f>OperativerEinkäufer_Start_N!D32</f>
        <v>Bedarfsspezifikation nach Art, Menge und Beschaffenheit der angeforderten Reinigungsleistung</v>
      </c>
      <c r="K11" s="15" t="s">
        <v>116</v>
      </c>
      <c r="L11" s="19">
        <f>COUNTIF($K$19:$K$33,$K$11)</f>
        <v>0</v>
      </c>
    </row>
    <row r="12" spans="2:12" ht="16">
      <c r="B12" s="17"/>
      <c r="K12" s="15" t="s">
        <v>117</v>
      </c>
      <c r="L12" s="19">
        <f>COUNTIF($K$19:$K$33,$K$12)</f>
        <v>0</v>
      </c>
    </row>
    <row r="13" spans="2:12" ht="16">
      <c r="B13" s="17" t="s">
        <v>111</v>
      </c>
      <c r="D13" t="str">
        <f>OperativerEinkäufer_Start_N!$D$24</f>
        <v>Max Mustermann</v>
      </c>
      <c r="K13" s="15" t="s">
        <v>118</v>
      </c>
      <c r="L13" s="19">
        <f>COUNTIF($K$19:$K$33,$K$13)</f>
        <v>0</v>
      </c>
    </row>
    <row r="14" spans="2:12" ht="16">
      <c r="B14" s="17" t="s">
        <v>113</v>
      </c>
      <c r="D14" t="str">
        <f>OperativerEinkäufer_Start_N!$D$25</f>
        <v>Beschaffung, Vergaberecht und Verträge</v>
      </c>
      <c r="K14" s="15" t="s">
        <v>51</v>
      </c>
      <c r="L14" s="19">
        <f>COUNTIF($K$19:$K$33,$K$14)</f>
        <v>14</v>
      </c>
    </row>
    <row r="15" spans="2:12" ht="16">
      <c r="B15" s="17" t="s">
        <v>115</v>
      </c>
      <c r="D15" t="str">
        <f>OperativerEinkäufer_Start_N!$D$26</f>
        <v>max.mustermann@unibw.de</v>
      </c>
      <c r="K15" s="20" t="s">
        <v>119</v>
      </c>
      <c r="L15" s="21">
        <f>SUM(L11:L14)</f>
        <v>14</v>
      </c>
    </row>
    <row r="16" spans="2:12">
      <c r="B16" s="17"/>
    </row>
    <row r="17" spans="2:12" ht="29">
      <c r="B17" s="27" t="s">
        <v>126</v>
      </c>
    </row>
    <row r="19" spans="2:12" ht="16">
      <c r="B19" s="9" t="s">
        <v>34</v>
      </c>
      <c r="C19" s="10" t="s">
        <v>29</v>
      </c>
      <c r="D19" s="10" t="s">
        <v>27</v>
      </c>
      <c r="E19" s="9" t="s">
        <v>10</v>
      </c>
      <c r="F19" s="9" t="s">
        <v>28</v>
      </c>
      <c r="G19" s="9" t="s">
        <v>53</v>
      </c>
      <c r="H19" s="9" t="s">
        <v>48</v>
      </c>
      <c r="I19" s="9" t="s">
        <v>30</v>
      </c>
      <c r="J19" s="9" t="s">
        <v>31</v>
      </c>
      <c r="K19" s="9" t="s">
        <v>50</v>
      </c>
      <c r="L19" s="9" t="s">
        <v>52</v>
      </c>
    </row>
    <row r="20" spans="2:12" ht="48">
      <c r="B20" s="47" t="s">
        <v>264</v>
      </c>
      <c r="C20" s="14" t="s">
        <v>71</v>
      </c>
      <c r="D20" s="14" t="s">
        <v>145</v>
      </c>
      <c r="E20" s="29" t="s">
        <v>155</v>
      </c>
      <c r="F20" s="14" t="s">
        <v>173</v>
      </c>
      <c r="G20" s="6"/>
      <c r="H20" s="6"/>
      <c r="I20" s="6"/>
      <c r="J20" s="12"/>
      <c r="K20" s="15" t="s">
        <v>51</v>
      </c>
      <c r="L20" s="13" t="str">
        <f t="shared" ref="L20:L33" si="0">IF(AND(G20&lt;&gt;"",I20&lt;&gt;"",J20&lt;&gt;""),"JA","NEIN")</f>
        <v>NEIN</v>
      </c>
    </row>
    <row r="21" spans="2:12" ht="64">
      <c r="B21" s="47" t="s">
        <v>265</v>
      </c>
      <c r="C21" s="14" t="s">
        <v>71</v>
      </c>
      <c r="D21" s="14" t="s">
        <v>59</v>
      </c>
      <c r="E21" s="29" t="s">
        <v>155</v>
      </c>
      <c r="F21" s="31" t="s">
        <v>174</v>
      </c>
      <c r="G21" s="6"/>
      <c r="H21" s="6"/>
      <c r="I21" s="6"/>
      <c r="J21" s="12"/>
      <c r="K21" s="15" t="s">
        <v>51</v>
      </c>
      <c r="L21" s="13" t="str">
        <f t="shared" si="0"/>
        <v>NEIN</v>
      </c>
    </row>
    <row r="22" spans="2:12" ht="48">
      <c r="B22" s="47" t="s">
        <v>266</v>
      </c>
      <c r="C22" s="14" t="s">
        <v>71</v>
      </c>
      <c r="D22" s="14" t="s">
        <v>70</v>
      </c>
      <c r="E22" s="29" t="s">
        <v>155</v>
      </c>
      <c r="F22" s="31" t="s">
        <v>175</v>
      </c>
      <c r="G22" s="6"/>
      <c r="H22" s="6"/>
      <c r="I22" s="6"/>
      <c r="J22" s="12"/>
      <c r="K22" s="15" t="s">
        <v>51</v>
      </c>
      <c r="L22" s="13" t="str">
        <f t="shared" si="0"/>
        <v>NEIN</v>
      </c>
    </row>
    <row r="23" spans="2:12" ht="48">
      <c r="B23" s="47" t="s">
        <v>267</v>
      </c>
      <c r="C23" s="14" t="s">
        <v>71</v>
      </c>
      <c r="D23" s="14" t="s">
        <v>65</v>
      </c>
      <c r="E23" s="29" t="s">
        <v>155</v>
      </c>
      <c r="F23" s="32" t="s">
        <v>176</v>
      </c>
      <c r="G23" s="6"/>
      <c r="H23" s="6"/>
      <c r="I23" s="6"/>
      <c r="J23" s="12"/>
      <c r="K23" s="15" t="s">
        <v>51</v>
      </c>
      <c r="L23" s="13" t="str">
        <f t="shared" si="0"/>
        <v>NEIN</v>
      </c>
    </row>
    <row r="24" spans="2:12" ht="80">
      <c r="B24" s="47" t="s">
        <v>268</v>
      </c>
      <c r="C24" s="14" t="s">
        <v>71</v>
      </c>
      <c r="D24" s="14" t="s">
        <v>73</v>
      </c>
      <c r="E24" s="29" t="s">
        <v>155</v>
      </c>
      <c r="F24" s="31" t="s">
        <v>177</v>
      </c>
      <c r="G24" s="6"/>
      <c r="H24" s="6"/>
      <c r="I24" s="6"/>
      <c r="J24" s="12"/>
      <c r="K24" s="15" t="s">
        <v>51</v>
      </c>
      <c r="L24" s="13" t="str">
        <f t="shared" si="0"/>
        <v>NEIN</v>
      </c>
    </row>
    <row r="25" spans="2:12" ht="48">
      <c r="B25" s="47" t="s">
        <v>269</v>
      </c>
      <c r="C25" s="14" t="s">
        <v>71</v>
      </c>
      <c r="D25" s="14" t="s">
        <v>61</v>
      </c>
      <c r="E25" s="29" t="s">
        <v>155</v>
      </c>
      <c r="F25" s="31" t="s">
        <v>178</v>
      </c>
      <c r="G25" s="6"/>
      <c r="H25" s="6"/>
      <c r="I25" s="6"/>
      <c r="J25" s="12"/>
      <c r="K25" s="15" t="s">
        <v>51</v>
      </c>
      <c r="L25" s="13" t="str">
        <f t="shared" si="0"/>
        <v>NEIN</v>
      </c>
    </row>
    <row r="26" spans="2:12" ht="48">
      <c r="B26" s="47" t="s">
        <v>270</v>
      </c>
      <c r="C26" s="14" t="s">
        <v>71</v>
      </c>
      <c r="D26" s="14" t="s">
        <v>60</v>
      </c>
      <c r="E26" s="29" t="s">
        <v>155</v>
      </c>
      <c r="F26" s="31" t="s">
        <v>179</v>
      </c>
      <c r="G26" s="6"/>
      <c r="H26" s="6"/>
      <c r="I26" s="6"/>
      <c r="J26" s="12"/>
      <c r="K26" s="15" t="s">
        <v>51</v>
      </c>
      <c r="L26" s="13" t="str">
        <f t="shared" si="0"/>
        <v>NEIN</v>
      </c>
    </row>
    <row r="27" spans="2:12" ht="64">
      <c r="B27" s="47" t="s">
        <v>271</v>
      </c>
      <c r="C27" s="14" t="s">
        <v>71</v>
      </c>
      <c r="D27" s="14" t="s">
        <v>62</v>
      </c>
      <c r="E27" s="29" t="s">
        <v>155</v>
      </c>
      <c r="F27" s="31" t="s">
        <v>180</v>
      </c>
      <c r="G27" s="6"/>
      <c r="H27" s="6"/>
      <c r="I27" s="6"/>
      <c r="J27" s="12"/>
      <c r="K27" s="15" t="s">
        <v>51</v>
      </c>
      <c r="L27" s="13" t="str">
        <f t="shared" si="0"/>
        <v>NEIN</v>
      </c>
    </row>
    <row r="28" spans="2:12" ht="48">
      <c r="B28" s="47" t="s">
        <v>272</v>
      </c>
      <c r="C28" s="14" t="s">
        <v>71</v>
      </c>
      <c r="D28" s="14" t="s">
        <v>68</v>
      </c>
      <c r="E28" s="29" t="s">
        <v>155</v>
      </c>
      <c r="F28" s="32" t="s">
        <v>181</v>
      </c>
      <c r="G28" s="6"/>
      <c r="H28" s="6"/>
      <c r="I28" s="6"/>
      <c r="J28" s="12"/>
      <c r="K28" s="15" t="s">
        <v>51</v>
      </c>
      <c r="L28" s="13" t="str">
        <f t="shared" si="0"/>
        <v>NEIN</v>
      </c>
    </row>
    <row r="29" spans="2:12" ht="48">
      <c r="B29" s="47" t="s">
        <v>273</v>
      </c>
      <c r="C29" s="14" t="s">
        <v>71</v>
      </c>
      <c r="D29" s="14" t="s">
        <v>66</v>
      </c>
      <c r="E29" s="29" t="s">
        <v>155</v>
      </c>
      <c r="F29" s="14" t="s">
        <v>184</v>
      </c>
      <c r="G29" s="6"/>
      <c r="H29" s="6"/>
      <c r="I29" s="6"/>
      <c r="J29" s="12"/>
      <c r="K29" s="15" t="s">
        <v>51</v>
      </c>
      <c r="L29" s="13" t="str">
        <f t="shared" si="0"/>
        <v>NEIN</v>
      </c>
    </row>
    <row r="30" spans="2:12" ht="48">
      <c r="B30" s="47" t="s">
        <v>274</v>
      </c>
      <c r="C30" s="14" t="s">
        <v>71</v>
      </c>
      <c r="D30" s="14" t="s">
        <v>64</v>
      </c>
      <c r="E30" s="29" t="s">
        <v>155</v>
      </c>
      <c r="F30" s="31" t="s">
        <v>182</v>
      </c>
      <c r="G30" s="6"/>
      <c r="H30" s="6"/>
      <c r="I30" s="6"/>
      <c r="J30" s="12"/>
      <c r="K30" s="15" t="s">
        <v>51</v>
      </c>
      <c r="L30" s="13" t="str">
        <f t="shared" si="0"/>
        <v>NEIN</v>
      </c>
    </row>
    <row r="31" spans="2:12" ht="48">
      <c r="B31" s="47" t="s">
        <v>275</v>
      </c>
      <c r="C31" s="14" t="s">
        <v>71</v>
      </c>
      <c r="D31" s="14" t="s">
        <v>611</v>
      </c>
      <c r="E31" s="29" t="s">
        <v>155</v>
      </c>
      <c r="F31" s="32" t="s">
        <v>183</v>
      </c>
      <c r="G31" s="6"/>
      <c r="H31" s="6"/>
      <c r="I31" s="6"/>
      <c r="J31" s="12"/>
      <c r="K31" s="15" t="s">
        <v>51</v>
      </c>
      <c r="L31" s="13" t="str">
        <f t="shared" si="0"/>
        <v>NEIN</v>
      </c>
    </row>
    <row r="32" spans="2:12" ht="48">
      <c r="B32" s="47" t="s">
        <v>276</v>
      </c>
      <c r="C32" s="14" t="s">
        <v>71</v>
      </c>
      <c r="D32" s="14" t="s">
        <v>69</v>
      </c>
      <c r="E32" s="29" t="s">
        <v>155</v>
      </c>
      <c r="F32" s="31" t="s">
        <v>185</v>
      </c>
      <c r="G32" s="6"/>
      <c r="H32" s="6"/>
      <c r="I32" s="6"/>
      <c r="J32" s="12"/>
      <c r="K32" s="15" t="s">
        <v>51</v>
      </c>
      <c r="L32" s="13" t="str">
        <f t="shared" si="0"/>
        <v>NEIN</v>
      </c>
    </row>
    <row r="33" spans="2:12" ht="96">
      <c r="B33" s="47" t="s">
        <v>277</v>
      </c>
      <c r="C33" s="14" t="s">
        <v>71</v>
      </c>
      <c r="D33" s="14" t="s">
        <v>63</v>
      </c>
      <c r="E33" s="29" t="s">
        <v>155</v>
      </c>
      <c r="F33" s="31" t="s">
        <v>186</v>
      </c>
      <c r="G33" s="6"/>
      <c r="H33" s="6"/>
      <c r="I33" s="6"/>
      <c r="J33" s="12"/>
      <c r="K33" s="15" t="s">
        <v>51</v>
      </c>
      <c r="L33" s="13" t="str">
        <f t="shared" si="0"/>
        <v>NEIN</v>
      </c>
    </row>
    <row r="35" spans="2:12">
      <c r="B35" s="16" t="s">
        <v>100</v>
      </c>
    </row>
    <row r="37" spans="2:12">
      <c r="B37" s="18" t="s">
        <v>34</v>
      </c>
      <c r="C37" s="18" t="s">
        <v>106</v>
      </c>
      <c r="D37" s="18" t="s">
        <v>107</v>
      </c>
      <c r="E37" s="9" t="s">
        <v>10</v>
      </c>
      <c r="F37" s="18" t="s">
        <v>125</v>
      </c>
    </row>
    <row r="38" spans="2:12" ht="48">
      <c r="B38" s="167" t="s">
        <v>101</v>
      </c>
      <c r="C38" s="168" t="s">
        <v>155</v>
      </c>
      <c r="D38" s="168" t="s">
        <v>213</v>
      </c>
      <c r="E38" s="167" t="s">
        <v>211</v>
      </c>
      <c r="F38" s="171" t="s">
        <v>1164</v>
      </c>
    </row>
    <row r="39" spans="2:12">
      <c r="B39" s="172"/>
      <c r="C39" s="172"/>
      <c r="D39" s="172"/>
      <c r="E39" s="172"/>
      <c r="F39" s="173"/>
    </row>
    <row r="40" spans="2:12">
      <c r="B40" s="94"/>
      <c r="C40" s="94"/>
      <c r="D40" s="94"/>
      <c r="E40" s="94"/>
      <c r="F40" s="170"/>
    </row>
    <row r="41" spans="2:12">
      <c r="B41" s="94"/>
      <c r="C41" s="94"/>
      <c r="D41" s="94"/>
      <c r="E41" s="94"/>
      <c r="F41" s="170"/>
    </row>
    <row r="42" spans="2:12">
      <c r="B42" s="94"/>
      <c r="C42" s="94"/>
      <c r="D42" s="94"/>
      <c r="E42" s="94"/>
      <c r="F42" s="170"/>
    </row>
  </sheetData>
  <dataValidations count="5">
    <dataValidation allowBlank="1" showInputMessage="1" showErrorMessage="1" promptTitle="Kurzantwort" prompt="Bitte verfassen Sie Ihre Antwort auf die Frage möglichst kurz und präzise. Bitte verwenden Sie nicht mehr als 2-3 Sätze. Die Antworten sollen Ihnen zur Beschreibung des Beschaffungsvorhabens für Reinigungsleistungen dienen." sqref="G20:G33" xr:uid="{082412EA-5807-42FF-9F46-7F3218EF2C8C}"/>
    <dataValidation allowBlank="1" showInputMessage="1" showErrorMessage="1" promptTitle="Link zur Ablage" prompt="Wenn Sie möchten können Sie an dieser Stelle Angaben zu Ihrer internen Dokumentenablage hinterlegen (z.B. in Form einer URL oder eines Dateipfades). Hier können Sie dann auf tiefergehende Dokumente referenzieren wenn gewünscht." sqref="H20:H33" xr:uid="{13BE4EE8-9EB1-4C39-AC49-AB1291D4BCB6}"/>
    <dataValidation allowBlank="1" showInputMessage="1" showErrorMessage="1" promptTitle="Name der antwortenden Person" prompt="Bitte geben Sie an dieser Stelle den Namen der Person ein, die die Antwort wesentlich geprägt hat oder die entsprechende Entscheidung zur Antwort getroffen hat." sqref="I20:I33" xr:uid="{118C49E1-A9CC-4108-A40B-4C0608930C14}"/>
    <dataValidation allowBlank="1" showInputMessage="1" showErrorMessage="1" promptTitle="Datum" prompt="Bitte geben Sie hier das Datum an, an dem Sie die entsprechende Antwort oder Entscheidung erhalten haben." sqref="J20" xr:uid="{A270399A-44B8-400B-95E9-7A9CF4112147}"/>
    <dataValidation type="list" allowBlank="1" showInputMessage="1" showErrorMessage="1" promptTitle="Zufriedenheit mit der Antwort" prompt="Bitte geben Sie an, ob Sie mit der bisherigen Antwort zufrieden sind. Wenn nicht oder nur teils, müssten Sie noch Antworten/ Entscheidungen einfordern (=&quot;ToDo&quot;-Liste)." sqref="K20:K33" xr:uid="{1673BC33-A2C3-49BC-B24F-3649489C15CD}">
      <formula1>"zufrieden, teils/teils, nicht zufrieden, keine Antwort,"</formula1>
    </dataValidation>
  </dataValidations>
  <hyperlinks>
    <hyperlink ref="F38" r:id="rId1" xr:uid="{8494A5F5-1917-47B9-978C-310170136884}"/>
  </hyperlinks>
  <pageMargins left="0.70866141732283472" right="0.70866141732283472" top="0.78740157480314965" bottom="0.78740157480314965" header="0.31496062992125984" footer="0.31496062992125984"/>
  <pageSetup paperSize="9" scale="32" fitToHeight="20" orientation="landscape" r:id="rId2"/>
  <headerFooter>
    <oddFooter>&amp;A&amp;RSeite &amp;P</oddFooter>
  </headerFooter>
  <drawing r:id="rId3"/>
  <legacyDrawing r:id="rId4"/>
  <oleObjects>
    <mc:AlternateContent xmlns:mc="http://schemas.openxmlformats.org/markup-compatibility/2006">
      <mc:Choice Requires="x14">
        <oleObject progId="Visio.Drawing.15" shapeId="5121" r:id="rId5">
          <objectPr defaultSize="0" r:id="rId6">
            <anchor moveWithCells="1">
              <from>
                <xdr:col>5</xdr:col>
                <xdr:colOff>1104900</xdr:colOff>
                <xdr:row>0</xdr:row>
                <xdr:rowOff>139700</xdr:rowOff>
              </from>
              <to>
                <xdr:col>6</xdr:col>
                <xdr:colOff>622300</xdr:colOff>
                <xdr:row>6</xdr:row>
                <xdr:rowOff>190500</xdr:rowOff>
              </to>
            </anchor>
          </objectPr>
        </oleObject>
      </mc:Choice>
      <mc:Fallback>
        <oleObject progId="Visio.Drawing.15" shapeId="5121" r:id="rId5"/>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5F872-1D51-4DA5-B7E7-9FAA5C62B0A7}">
  <sheetPr codeName="Tabelle6">
    <pageSetUpPr fitToPage="1"/>
  </sheetPr>
  <dimension ref="A6:L52"/>
  <sheetViews>
    <sheetView showGridLines="0" topLeftCell="A10" zoomScale="80" zoomScaleNormal="80" workbookViewId="0"/>
  </sheetViews>
  <sheetFormatPr baseColWidth="10" defaultRowHeight="15"/>
  <cols>
    <col min="1" max="1" width="4.1640625" customWidth="1"/>
    <col min="2" max="2" width="5" customWidth="1"/>
    <col min="3" max="3" width="40.5" customWidth="1"/>
    <col min="4" max="4" width="54" customWidth="1"/>
    <col min="5" max="6" width="21.5" customWidth="1"/>
    <col min="7" max="8" width="69.6640625" customWidth="1"/>
    <col min="9" max="9" width="27.83203125" bestFit="1" customWidth="1"/>
    <col min="10" max="10" width="22" customWidth="1"/>
    <col min="11" max="11" width="40.5" bestFit="1" customWidth="1"/>
    <col min="12" max="12" width="31.83203125" bestFit="1" customWidth="1"/>
  </cols>
  <sheetData>
    <row r="6" spans="2:12">
      <c r="B6" s="7" t="s">
        <v>0</v>
      </c>
    </row>
    <row r="7" spans="2:12">
      <c r="B7" s="1"/>
    </row>
    <row r="8" spans="2:12">
      <c r="B8" s="7" t="s">
        <v>26</v>
      </c>
      <c r="K8" s="17" t="s">
        <v>122</v>
      </c>
    </row>
    <row r="10" spans="2:12">
      <c r="B10" s="17" t="s">
        <v>109</v>
      </c>
      <c r="D10" t="str">
        <f>OperativerEinkäufer_Start_N!C33</f>
        <v>Wenn Sie sich mit der Berücksichtigung von ökologischer und sozialer Nachhaltigkeit befassen, dann fahren Sie hier mit den Aspekten der Nachhaltigkeit fort.</v>
      </c>
      <c r="K10" s="22" t="s">
        <v>121</v>
      </c>
      <c r="L10" s="23" t="s">
        <v>120</v>
      </c>
    </row>
    <row r="11" spans="2:12" ht="16">
      <c r="B11" s="17" t="s">
        <v>110</v>
      </c>
      <c r="D11" t="str">
        <f>OperativerEinkäufer_Start_N!D33</f>
        <v>Berücksichtigung ökologischer und sozialer Nachhaltigkeit</v>
      </c>
      <c r="K11" s="15" t="s">
        <v>116</v>
      </c>
      <c r="L11" s="19">
        <f>COUNTIF($K$19:$K$31,$K$11)</f>
        <v>0</v>
      </c>
    </row>
    <row r="12" spans="2:12" ht="16">
      <c r="B12" s="17"/>
      <c r="K12" s="15" t="s">
        <v>117</v>
      </c>
      <c r="L12" s="19">
        <f>COUNTIF($K$19:$K$31,$K$12)</f>
        <v>0</v>
      </c>
    </row>
    <row r="13" spans="2:12" ht="16">
      <c r="B13" s="17" t="s">
        <v>111</v>
      </c>
      <c r="D13" t="str">
        <f>OperativerEinkäufer_Start_N!$D$24</f>
        <v>Max Mustermann</v>
      </c>
      <c r="K13" s="15" t="s">
        <v>118</v>
      </c>
      <c r="L13" s="19">
        <f>COUNTIF($K$19:$K$31,$K$13)</f>
        <v>0</v>
      </c>
    </row>
    <row r="14" spans="2:12" ht="16">
      <c r="B14" s="17" t="s">
        <v>113</v>
      </c>
      <c r="D14" t="str">
        <f>OperativerEinkäufer_Start_N!$D$25</f>
        <v>Beschaffung, Vergaberecht und Verträge</v>
      </c>
      <c r="K14" s="15" t="s">
        <v>51</v>
      </c>
      <c r="L14" s="19">
        <f>COUNTIF($K$19:$K$31,$K$14)</f>
        <v>12</v>
      </c>
    </row>
    <row r="15" spans="2:12" ht="16">
      <c r="B15" s="17" t="s">
        <v>115</v>
      </c>
      <c r="D15" t="str">
        <f>OperativerEinkäufer_Start_N!$D$26</f>
        <v>max.mustermann@unibw.de</v>
      </c>
      <c r="K15" s="20" t="s">
        <v>119</v>
      </c>
      <c r="L15" s="21">
        <f>SUM(L11:L14)</f>
        <v>12</v>
      </c>
    </row>
    <row r="16" spans="2:12">
      <c r="B16" s="17"/>
    </row>
    <row r="17" spans="2:12" ht="29">
      <c r="B17" s="27" t="s">
        <v>129</v>
      </c>
    </row>
    <row r="19" spans="2:12" ht="16">
      <c r="B19" s="9" t="s">
        <v>34</v>
      </c>
      <c r="C19" s="10" t="s">
        <v>29</v>
      </c>
      <c r="D19" s="10" t="s">
        <v>27</v>
      </c>
      <c r="E19" s="9" t="s">
        <v>10</v>
      </c>
      <c r="F19" s="9" t="s">
        <v>28</v>
      </c>
      <c r="G19" s="9" t="s">
        <v>53</v>
      </c>
      <c r="H19" s="9" t="s">
        <v>48</v>
      </c>
      <c r="I19" s="9" t="s">
        <v>30</v>
      </c>
      <c r="J19" s="9" t="s">
        <v>31</v>
      </c>
      <c r="K19" s="9" t="s">
        <v>50</v>
      </c>
      <c r="L19" s="9" t="s">
        <v>52</v>
      </c>
    </row>
    <row r="20" spans="2:12" ht="80">
      <c r="B20" s="47" t="s">
        <v>278</v>
      </c>
      <c r="C20" s="14" t="s">
        <v>72</v>
      </c>
      <c r="D20" s="29" t="s">
        <v>74</v>
      </c>
      <c r="E20" s="29" t="s">
        <v>187</v>
      </c>
      <c r="F20" s="29" t="s">
        <v>200</v>
      </c>
      <c r="G20" s="6"/>
      <c r="H20" s="6"/>
      <c r="I20" s="6"/>
      <c r="J20" s="12"/>
      <c r="K20" s="15" t="s">
        <v>51</v>
      </c>
      <c r="L20" s="13" t="str">
        <f t="shared" ref="L20:L31" si="0">IF(AND(G20&lt;&gt;"",I20&lt;&gt;"",J20&lt;&gt;""),"JA","NEIN")</f>
        <v>NEIN</v>
      </c>
    </row>
    <row r="21" spans="2:12" ht="80">
      <c r="B21" s="47" t="s">
        <v>279</v>
      </c>
      <c r="C21" s="14" t="s">
        <v>72</v>
      </c>
      <c r="D21" s="29" t="s">
        <v>243</v>
      </c>
      <c r="E21" s="29" t="s">
        <v>192</v>
      </c>
      <c r="F21" s="29" t="s">
        <v>652</v>
      </c>
      <c r="G21" s="6"/>
      <c r="H21" s="6"/>
      <c r="I21" s="6"/>
      <c r="J21" s="12"/>
      <c r="K21" s="15" t="s">
        <v>51</v>
      </c>
      <c r="L21" s="13"/>
    </row>
    <row r="22" spans="2:12" ht="176">
      <c r="B22" s="47" t="s">
        <v>280</v>
      </c>
      <c r="C22" s="14" t="s">
        <v>72</v>
      </c>
      <c r="D22" s="29" t="s">
        <v>77</v>
      </c>
      <c r="E22" s="29" t="s">
        <v>187</v>
      </c>
      <c r="F22" s="29" t="s">
        <v>1166</v>
      </c>
      <c r="G22" s="6"/>
      <c r="H22" s="6"/>
      <c r="I22" s="6"/>
      <c r="J22" s="12"/>
      <c r="K22" s="15" t="s">
        <v>51</v>
      </c>
      <c r="L22" s="13" t="str">
        <f t="shared" si="0"/>
        <v>NEIN</v>
      </c>
    </row>
    <row r="23" spans="2:12" ht="64">
      <c r="B23" s="47" t="s">
        <v>281</v>
      </c>
      <c r="C23" s="14" t="s">
        <v>72</v>
      </c>
      <c r="D23" s="29" t="s">
        <v>76</v>
      </c>
      <c r="E23" s="29" t="s">
        <v>187</v>
      </c>
      <c r="F23" s="29" t="s">
        <v>189</v>
      </c>
      <c r="G23" s="6"/>
      <c r="H23" s="6"/>
      <c r="I23" s="6"/>
      <c r="J23" s="12"/>
      <c r="K23" s="15" t="s">
        <v>51</v>
      </c>
      <c r="L23" s="13" t="str">
        <f t="shared" si="0"/>
        <v>NEIN</v>
      </c>
    </row>
    <row r="24" spans="2:12" ht="64">
      <c r="B24" s="47" t="s">
        <v>282</v>
      </c>
      <c r="C24" s="14" t="s">
        <v>72</v>
      </c>
      <c r="D24" s="29" t="s">
        <v>75</v>
      </c>
      <c r="E24" s="29" t="s">
        <v>187</v>
      </c>
      <c r="F24" s="29" t="s">
        <v>190</v>
      </c>
      <c r="G24" s="6"/>
      <c r="H24" s="6"/>
      <c r="I24" s="6"/>
      <c r="J24" s="12"/>
      <c r="K24" s="15" t="s">
        <v>51</v>
      </c>
      <c r="L24" s="13" t="str">
        <f t="shared" si="0"/>
        <v>NEIN</v>
      </c>
    </row>
    <row r="25" spans="2:12" ht="64">
      <c r="B25" s="47" t="s">
        <v>283</v>
      </c>
      <c r="C25" s="14" t="s">
        <v>72</v>
      </c>
      <c r="D25" s="29" t="s">
        <v>78</v>
      </c>
      <c r="E25" s="13" t="s">
        <v>192</v>
      </c>
      <c r="F25" s="29" t="s">
        <v>191</v>
      </c>
      <c r="G25" s="6"/>
      <c r="H25" s="6"/>
      <c r="I25" s="6"/>
      <c r="J25" s="12"/>
      <c r="K25" s="15" t="s">
        <v>51</v>
      </c>
      <c r="L25" s="13" t="str">
        <f t="shared" si="0"/>
        <v>NEIN</v>
      </c>
    </row>
    <row r="26" spans="2:12" ht="80">
      <c r="B26" s="47" t="s">
        <v>284</v>
      </c>
      <c r="C26" s="14" t="s">
        <v>72</v>
      </c>
      <c r="D26" s="29" t="s">
        <v>79</v>
      </c>
      <c r="E26" s="33" t="s">
        <v>193</v>
      </c>
      <c r="F26" s="14" t="s">
        <v>612</v>
      </c>
      <c r="G26" s="6"/>
      <c r="H26" s="6"/>
      <c r="I26" s="6"/>
      <c r="J26" s="12"/>
      <c r="K26" s="15" t="s">
        <v>51</v>
      </c>
      <c r="L26" s="13" t="str">
        <f t="shared" si="0"/>
        <v>NEIN</v>
      </c>
    </row>
    <row r="27" spans="2:12" ht="48">
      <c r="B27" s="47" t="s">
        <v>285</v>
      </c>
      <c r="C27" s="14" t="s">
        <v>72</v>
      </c>
      <c r="D27" s="29" t="s">
        <v>613</v>
      </c>
      <c r="E27" s="33" t="s">
        <v>187</v>
      </c>
      <c r="F27" s="14" t="s">
        <v>614</v>
      </c>
      <c r="G27" s="6"/>
      <c r="H27" s="6"/>
      <c r="I27" s="6"/>
      <c r="J27" s="12"/>
      <c r="K27" s="15" t="s">
        <v>51</v>
      </c>
      <c r="L27" s="13"/>
    </row>
    <row r="28" spans="2:12" ht="64">
      <c r="B28" s="47" t="s">
        <v>286</v>
      </c>
      <c r="C28" s="14" t="s">
        <v>72</v>
      </c>
      <c r="D28" s="29" t="s">
        <v>80</v>
      </c>
      <c r="E28" s="33" t="s">
        <v>187</v>
      </c>
      <c r="F28" s="29" t="s">
        <v>195</v>
      </c>
      <c r="G28" s="6"/>
      <c r="H28" s="6"/>
      <c r="I28" s="6"/>
      <c r="J28" s="12"/>
      <c r="K28" s="15" t="s">
        <v>51</v>
      </c>
      <c r="L28" s="13" t="str">
        <f t="shared" si="0"/>
        <v>NEIN</v>
      </c>
    </row>
    <row r="29" spans="2:12" ht="80">
      <c r="B29" s="47" t="s">
        <v>287</v>
      </c>
      <c r="C29" s="14" t="s">
        <v>72</v>
      </c>
      <c r="D29" s="29" t="s">
        <v>81</v>
      </c>
      <c r="E29" s="29" t="s">
        <v>187</v>
      </c>
      <c r="F29" s="29" t="s">
        <v>196</v>
      </c>
      <c r="G29" s="6"/>
      <c r="H29" s="6"/>
      <c r="I29" s="6"/>
      <c r="J29" s="12"/>
      <c r="K29" s="15" t="s">
        <v>51</v>
      </c>
      <c r="L29" s="13" t="str">
        <f t="shared" si="0"/>
        <v>NEIN</v>
      </c>
    </row>
    <row r="30" spans="2:12" ht="64">
      <c r="B30" s="47" t="s">
        <v>288</v>
      </c>
      <c r="C30" s="14" t="s">
        <v>72</v>
      </c>
      <c r="D30" s="29" t="s">
        <v>82</v>
      </c>
      <c r="E30" s="29" t="s">
        <v>187</v>
      </c>
      <c r="F30" s="14" t="s">
        <v>197</v>
      </c>
      <c r="G30" s="6"/>
      <c r="H30" s="6"/>
      <c r="I30" s="6"/>
      <c r="J30" s="12"/>
      <c r="K30" s="15" t="s">
        <v>51</v>
      </c>
      <c r="L30" s="13" t="str">
        <f t="shared" si="0"/>
        <v>NEIN</v>
      </c>
    </row>
    <row r="31" spans="2:12" ht="64">
      <c r="B31" s="47" t="s">
        <v>530</v>
      </c>
      <c r="C31" s="14" t="s">
        <v>72</v>
      </c>
      <c r="D31" s="29" t="s">
        <v>83</v>
      </c>
      <c r="E31" s="29" t="s">
        <v>187</v>
      </c>
      <c r="F31" s="29" t="s">
        <v>198</v>
      </c>
      <c r="G31" s="6"/>
      <c r="H31" s="6"/>
      <c r="I31" s="6"/>
      <c r="J31" s="12"/>
      <c r="K31" s="15" t="s">
        <v>51</v>
      </c>
      <c r="L31" s="13" t="str">
        <f t="shared" si="0"/>
        <v>NEIN</v>
      </c>
    </row>
    <row r="33" spans="1:6">
      <c r="B33" s="16" t="s">
        <v>100</v>
      </c>
    </row>
    <row r="35" spans="1:6">
      <c r="B35" s="18" t="s">
        <v>34</v>
      </c>
      <c r="C35" s="18" t="s">
        <v>106</v>
      </c>
      <c r="D35" s="18" t="s">
        <v>107</v>
      </c>
      <c r="E35" s="9" t="s">
        <v>10</v>
      </c>
      <c r="F35" s="18" t="s">
        <v>125</v>
      </c>
    </row>
    <row r="36" spans="1:6" ht="80">
      <c r="A36" s="3"/>
      <c r="B36" s="34" t="s">
        <v>101</v>
      </c>
      <c r="C36" s="35" t="s">
        <v>215</v>
      </c>
      <c r="D36" s="34" t="s">
        <v>224</v>
      </c>
      <c r="E36" s="35" t="s">
        <v>216</v>
      </c>
      <c r="F36" s="36" t="s">
        <v>217</v>
      </c>
    </row>
    <row r="37" spans="1:6" ht="80">
      <c r="A37" s="3"/>
      <c r="B37" s="34" t="s">
        <v>102</v>
      </c>
      <c r="C37" s="35" t="s">
        <v>219</v>
      </c>
      <c r="D37" s="34" t="s">
        <v>225</v>
      </c>
      <c r="E37" s="35" t="s">
        <v>218</v>
      </c>
      <c r="F37" s="36" t="s">
        <v>220</v>
      </c>
    </row>
    <row r="38" spans="1:6" ht="112">
      <c r="A38" s="3"/>
      <c r="B38" s="34" t="s">
        <v>103</v>
      </c>
      <c r="C38" s="35" t="s">
        <v>222</v>
      </c>
      <c r="D38" s="34" t="s">
        <v>226</v>
      </c>
      <c r="E38" s="35" t="s">
        <v>221</v>
      </c>
      <c r="F38" s="36" t="s">
        <v>223</v>
      </c>
    </row>
    <row r="39" spans="1:6" ht="96">
      <c r="A39" s="3"/>
      <c r="B39" s="35" t="s">
        <v>104</v>
      </c>
      <c r="C39" s="35" t="s">
        <v>620</v>
      </c>
      <c r="D39" s="35" t="s">
        <v>654</v>
      </c>
      <c r="E39" s="35" t="s">
        <v>655</v>
      </c>
      <c r="F39" s="162" t="s">
        <v>653</v>
      </c>
    </row>
    <row r="40" spans="1:6" ht="64">
      <c r="A40" s="3"/>
      <c r="B40" s="35" t="s">
        <v>105</v>
      </c>
      <c r="C40" s="35" t="s">
        <v>622</v>
      </c>
      <c r="D40" s="35" t="s">
        <v>656</v>
      </c>
      <c r="E40" s="35" t="s">
        <v>621</v>
      </c>
      <c r="F40" s="162" t="s">
        <v>618</v>
      </c>
    </row>
    <row r="41" spans="1:6" ht="112">
      <c r="B41" s="67" t="s">
        <v>625</v>
      </c>
      <c r="C41" s="67" t="s">
        <v>624</v>
      </c>
      <c r="D41" s="163" t="s">
        <v>657</v>
      </c>
      <c r="E41" s="67" t="s">
        <v>623</v>
      </c>
      <c r="F41" s="162" t="s">
        <v>619</v>
      </c>
    </row>
    <row r="42" spans="1:6" ht="128">
      <c r="B42" s="35" t="s">
        <v>626</v>
      </c>
      <c r="C42" s="156" t="s">
        <v>632</v>
      </c>
      <c r="D42" s="35" t="s">
        <v>658</v>
      </c>
      <c r="E42" s="35" t="s">
        <v>645</v>
      </c>
      <c r="F42" s="36" t="s">
        <v>627</v>
      </c>
    </row>
    <row r="43" spans="1:6" ht="144">
      <c r="B43" s="35" t="s">
        <v>646</v>
      </c>
      <c r="C43" s="35" t="s">
        <v>633</v>
      </c>
      <c r="D43" s="35" t="s">
        <v>660</v>
      </c>
      <c r="E43" s="35" t="s">
        <v>644</v>
      </c>
      <c r="F43" s="36" t="s">
        <v>659</v>
      </c>
    </row>
    <row r="44" spans="1:6" ht="160">
      <c r="B44" s="35" t="s">
        <v>647</v>
      </c>
      <c r="C44" s="35" t="s">
        <v>634</v>
      </c>
      <c r="D44" s="35" t="s">
        <v>661</v>
      </c>
      <c r="E44" s="35" t="s">
        <v>643</v>
      </c>
      <c r="F44" s="36" t="s">
        <v>628</v>
      </c>
    </row>
    <row r="45" spans="1:6" ht="144">
      <c r="B45" s="35" t="s">
        <v>648</v>
      </c>
      <c r="C45" s="35" t="s">
        <v>635</v>
      </c>
      <c r="D45" s="35" t="s">
        <v>663</v>
      </c>
      <c r="E45" s="35" t="s">
        <v>642</v>
      </c>
      <c r="F45" s="36" t="s">
        <v>662</v>
      </c>
    </row>
    <row r="46" spans="1:6" ht="96">
      <c r="B46" s="35" t="s">
        <v>649</v>
      </c>
      <c r="C46" s="35" t="s">
        <v>636</v>
      </c>
      <c r="D46" s="35" t="s">
        <v>664</v>
      </c>
      <c r="E46" s="35" t="s">
        <v>641</v>
      </c>
      <c r="F46" s="36" t="s">
        <v>629</v>
      </c>
    </row>
    <row r="47" spans="1:6" ht="64">
      <c r="B47" s="35" t="s">
        <v>650</v>
      </c>
      <c r="C47" s="35" t="s">
        <v>637</v>
      </c>
      <c r="D47" s="35" t="s">
        <v>665</v>
      </c>
      <c r="E47" s="35" t="s">
        <v>640</v>
      </c>
      <c r="F47" s="36" t="s">
        <v>630</v>
      </c>
    </row>
    <row r="48" spans="1:6" ht="80">
      <c r="B48" s="35" t="s">
        <v>651</v>
      </c>
      <c r="C48" s="35" t="s">
        <v>638</v>
      </c>
      <c r="D48" s="35" t="s">
        <v>666</v>
      </c>
      <c r="E48" s="35" t="s">
        <v>639</v>
      </c>
      <c r="F48" s="36" t="s">
        <v>631</v>
      </c>
    </row>
    <row r="49" spans="2:6" ht="128">
      <c r="B49" s="35" t="s">
        <v>1159</v>
      </c>
      <c r="C49" s="35" t="s">
        <v>1160</v>
      </c>
      <c r="D49" s="35" t="s">
        <v>1161</v>
      </c>
      <c r="E49" s="35" t="s">
        <v>1162</v>
      </c>
      <c r="F49" s="36" t="s">
        <v>1163</v>
      </c>
    </row>
    <row r="50" spans="2:6">
      <c r="B50" s="64"/>
      <c r="C50" s="64"/>
      <c r="D50" s="64"/>
      <c r="E50" s="64"/>
      <c r="F50" s="64"/>
    </row>
    <row r="51" spans="2:6">
      <c r="B51" s="64"/>
      <c r="C51" s="64"/>
      <c r="D51" s="64"/>
      <c r="E51" s="64"/>
      <c r="F51" s="64"/>
    </row>
    <row r="52" spans="2:6">
      <c r="B52" s="64"/>
      <c r="C52" s="64"/>
      <c r="D52" s="64"/>
      <c r="E52" s="64"/>
      <c r="F52" s="64"/>
    </row>
  </sheetData>
  <dataValidations count="5">
    <dataValidation allowBlank="1" showInputMessage="1" showErrorMessage="1" promptTitle="Datum" prompt="Bitte geben Sie hier das Datum an, an dem Sie die entsprechende Antwort oder Entscheidung erhalten haben." sqref="J20:J21" xr:uid="{A1E40BDA-D863-454C-BBAB-FB500BA033CD}"/>
    <dataValidation allowBlank="1" showInputMessage="1" showErrorMessage="1" promptTitle="Name der antwortenden Person" prompt="Bitte geben Sie an dieser Stelle den Namen der Person ein, die die Antwort wesentlich geprägt hat oder die entsprechende Entscheidung zur Antwort getroffen hat." sqref="I20:I31" xr:uid="{D51030F0-7F6A-4D28-AE34-7C540FF39EA3}"/>
    <dataValidation allowBlank="1" showInputMessage="1" showErrorMessage="1" promptTitle="Link zur Ablage" prompt="Wenn Sie möchten können Sie an dieser Stelle Angaben zu Ihrer internen Dokumentenablage hinterlegen (z.B. in Form einer URL oder eines Dateipfades). Hier können Sie dann auf tiefergehende Dokumente referenzieren wenn gewünscht." sqref="H20:H31" xr:uid="{AEE9F279-1EB5-4549-83D7-A6B378D695BE}"/>
    <dataValidation allowBlank="1" showInputMessage="1" showErrorMessage="1" promptTitle="Kurzantwort" prompt="Bitte verfassen Sie Ihre Antwort auf die Frage möglichst kurz und präzise. Bitte verwenden Sie nicht mehr als 2-3 Sätze. Die Antworten sollen Ihnen zur Beschreibung des Beschaffungsvorhabens für Reinigungsleistungen dienen." sqref="G20:G31" xr:uid="{ADE9D0F6-A2CB-4335-918B-E5875F920F3B}"/>
    <dataValidation type="list" allowBlank="1" showInputMessage="1" showErrorMessage="1" promptTitle="Zufriedenheit mit der Antwort" prompt="Bitte geben Sie an, ob Sie mit der bisherigen Antwort zufrieden sind. Wenn nicht oder nur teils, müssten Sie noch Antworten/ Entscheidungen einfordern (=&quot;ToDo&quot;-Liste)." sqref="K20:K31" xr:uid="{4BD086E4-BC1E-4318-903E-1A30A6CA62FF}">
      <formula1>"zufrieden, teils/teils, nicht zufrieden, keine Antwort,"</formula1>
    </dataValidation>
  </dataValidations>
  <hyperlinks>
    <hyperlink ref="F36" r:id="rId1" xr:uid="{91673036-5180-4055-804F-FD7C03555200}"/>
    <hyperlink ref="F37" r:id="rId2" xr:uid="{D14FA8E8-34F8-4B42-B3F2-D6E9EBD31082}"/>
    <hyperlink ref="F38" r:id="rId3" xr:uid="{2790FED5-33A0-4D74-B06A-742740428AAE}"/>
    <hyperlink ref="F42" r:id="rId4" xr:uid="{0A59157D-CCDB-4100-849E-499846A248CF}"/>
    <hyperlink ref="F44" r:id="rId5" xr:uid="{1E53D450-A647-4A1F-9CB2-EC38D4CEEB90}"/>
    <hyperlink ref="F46" r:id="rId6" xr:uid="{113DC1E3-1926-4391-86A3-93C109D93255}"/>
    <hyperlink ref="F47" r:id="rId7" xr:uid="{0CCDA916-BC89-42D7-9E92-14CAE619F7C7}"/>
    <hyperlink ref="F48" r:id="rId8" xr:uid="{01E1EC2C-14DF-4DD5-8903-78157269F39F}"/>
    <hyperlink ref="F39" r:id="rId9" xr:uid="{F2BF29DA-60A9-45BE-BC46-19E7E659BD4D}"/>
    <hyperlink ref="F40" r:id="rId10" xr:uid="{A54BA27E-62CF-48CC-9028-C4CF27BBAF77}"/>
    <hyperlink ref="F41" r:id="rId11" location="!/" xr:uid="{BB379A5E-1DD6-4C86-9569-B07ABD91B36D}"/>
    <hyperlink ref="D41" r:id="rId12" display="https://www.kompass-nachhaltigkeit.de/fileadmin/user_upload/Doks_fuer_Guetezeichen-Finder/2021_Konformitaetspruefung_Guetezeichen_mit__34_Abs_2_VgV.pdf" xr:uid="{DCE1AA32-6350-42B4-9D06-7BBB272E40CD}"/>
    <hyperlink ref="F49" r:id="rId13" xr:uid="{54F118DA-1F2A-4FAD-B79E-010D1F416D42}"/>
  </hyperlinks>
  <pageMargins left="0.70866141732283472" right="0.70866141732283472" top="0.78740157480314965" bottom="0.78740157480314965" header="0.31496062992125984" footer="0.31496062992125984"/>
  <pageSetup paperSize="9" scale="32" fitToHeight="20" orientation="landscape" r:id="rId14"/>
  <headerFooter>
    <oddFooter>&amp;A&amp;RSeite &amp;P</oddFooter>
  </headerFooter>
  <drawing r:id="rId15"/>
  <legacyDrawing r:id="rId16"/>
  <oleObjects>
    <mc:AlternateContent xmlns:mc="http://schemas.openxmlformats.org/markup-compatibility/2006">
      <mc:Choice Requires="x14">
        <oleObject progId="Visio.Drawing.15" shapeId="6145" r:id="rId17">
          <objectPr defaultSize="0" r:id="rId18">
            <anchor moveWithCells="1">
              <from>
                <xdr:col>5</xdr:col>
                <xdr:colOff>965200</xdr:colOff>
                <xdr:row>0</xdr:row>
                <xdr:rowOff>152400</xdr:rowOff>
              </from>
              <to>
                <xdr:col>6</xdr:col>
                <xdr:colOff>495300</xdr:colOff>
                <xdr:row>7</xdr:row>
                <xdr:rowOff>0</xdr:rowOff>
              </to>
            </anchor>
          </objectPr>
        </oleObject>
      </mc:Choice>
      <mc:Fallback>
        <oleObject progId="Visio.Drawing.15" shapeId="6145" r:id="rId17"/>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72A49-C483-4CF0-AFBF-0D3AA312EBB9}">
  <sheetPr codeName="Tabelle7">
    <pageSetUpPr fitToPage="1"/>
  </sheetPr>
  <dimension ref="A6:L48"/>
  <sheetViews>
    <sheetView showGridLines="0" zoomScale="80" zoomScaleNormal="80" workbookViewId="0"/>
  </sheetViews>
  <sheetFormatPr baseColWidth="10" defaultRowHeight="15"/>
  <cols>
    <col min="1" max="1" width="4.1640625" customWidth="1"/>
    <col min="2" max="2" width="5" customWidth="1"/>
    <col min="3" max="3" width="40.5" customWidth="1"/>
    <col min="4" max="4" width="54" customWidth="1"/>
    <col min="5" max="5" width="21.5" customWidth="1"/>
    <col min="6" max="6" width="30.33203125" customWidth="1"/>
    <col min="7" max="8" width="69.6640625" customWidth="1"/>
    <col min="9" max="9" width="27.83203125" bestFit="1" customWidth="1"/>
    <col min="10" max="10" width="22" customWidth="1"/>
    <col min="11" max="11" width="40.5" bestFit="1" customWidth="1"/>
    <col min="12" max="12" width="31.83203125" bestFit="1" customWidth="1"/>
  </cols>
  <sheetData>
    <row r="6" spans="2:12">
      <c r="B6" s="7" t="s">
        <v>0</v>
      </c>
    </row>
    <row r="7" spans="2:12">
      <c r="B7" s="1"/>
    </row>
    <row r="8" spans="2:12">
      <c r="B8" s="7" t="s">
        <v>26</v>
      </c>
      <c r="K8" s="17" t="s">
        <v>122</v>
      </c>
    </row>
    <row r="10" spans="2:12">
      <c r="B10" s="17" t="s">
        <v>109</v>
      </c>
      <c r="D10" t="str">
        <f>OperativerEinkäufer_Start_N!C34</f>
        <v>Wenn Sie sich mit der Entwicklung von Beschaffungsalternativen befassen, dann fahren Sie hier mit der Alternativenentwicklung und -bewertung fort.</v>
      </c>
      <c r="K10" s="22" t="s">
        <v>121</v>
      </c>
      <c r="L10" s="23" t="s">
        <v>120</v>
      </c>
    </row>
    <row r="11" spans="2:12" ht="16">
      <c r="B11" s="17" t="s">
        <v>110</v>
      </c>
      <c r="D11" t="str">
        <f>OperativerEinkäufer_Start_N!D34</f>
        <v>Bedarfsstrukturierung, Markterkundung und Entwicklung von Beschaffungsalternativen (Varianten), Bewertung der Beschaffungsalternativen</v>
      </c>
      <c r="K11" s="15" t="s">
        <v>116</v>
      </c>
      <c r="L11" s="19">
        <f>COUNTIF($K$19:$K$39,$K$11)</f>
        <v>0</v>
      </c>
    </row>
    <row r="12" spans="2:12" ht="16">
      <c r="B12" s="17"/>
      <c r="K12" s="15" t="s">
        <v>117</v>
      </c>
      <c r="L12" s="19">
        <f>COUNTIF($K$19:$K$39,$K$12)</f>
        <v>0</v>
      </c>
    </row>
    <row r="13" spans="2:12" ht="16">
      <c r="B13" s="17" t="s">
        <v>111</v>
      </c>
      <c r="D13" t="str">
        <f>OperativerEinkäufer_Start_N!$D$24</f>
        <v>Max Mustermann</v>
      </c>
      <c r="K13" s="15" t="s">
        <v>118</v>
      </c>
      <c r="L13" s="19">
        <f>COUNTIF($K$19:$K$39,$K$13)</f>
        <v>0</v>
      </c>
    </row>
    <row r="14" spans="2:12" ht="16">
      <c r="B14" s="17" t="s">
        <v>113</v>
      </c>
      <c r="D14" t="str">
        <f>OperativerEinkäufer_Start_N!$D$25</f>
        <v>Beschaffung, Vergaberecht und Verträge</v>
      </c>
      <c r="K14" s="15" t="s">
        <v>51</v>
      </c>
      <c r="L14" s="19">
        <f>COUNTIF($K$19:$K$39,$K$14)</f>
        <v>20</v>
      </c>
    </row>
    <row r="15" spans="2:12" ht="16">
      <c r="B15" s="17" t="s">
        <v>115</v>
      </c>
      <c r="D15" t="str">
        <f>OperativerEinkäufer_Start_N!$D$26</f>
        <v>max.mustermann@unibw.de</v>
      </c>
      <c r="K15" s="20" t="s">
        <v>119</v>
      </c>
      <c r="L15" s="21">
        <f>SUM(L11:L14)</f>
        <v>20</v>
      </c>
    </row>
    <row r="16" spans="2:12">
      <c r="B16" s="17"/>
    </row>
    <row r="17" spans="2:12" ht="29">
      <c r="B17" s="27" t="s">
        <v>133</v>
      </c>
    </row>
    <row r="19" spans="2:12" ht="16">
      <c r="B19" s="9" t="s">
        <v>34</v>
      </c>
      <c r="C19" s="10" t="s">
        <v>29</v>
      </c>
      <c r="D19" s="10" t="s">
        <v>27</v>
      </c>
      <c r="E19" s="9" t="s">
        <v>10</v>
      </c>
      <c r="F19" s="9" t="s">
        <v>28</v>
      </c>
      <c r="G19" s="9" t="s">
        <v>53</v>
      </c>
      <c r="H19" s="9" t="s">
        <v>48</v>
      </c>
      <c r="I19" s="9" t="s">
        <v>30</v>
      </c>
      <c r="J19" s="9" t="s">
        <v>31</v>
      </c>
      <c r="K19" s="9" t="s">
        <v>50</v>
      </c>
      <c r="L19" s="9" t="s">
        <v>52</v>
      </c>
    </row>
    <row r="20" spans="2:12" ht="96">
      <c r="B20" s="47" t="s">
        <v>289</v>
      </c>
      <c r="C20" s="14" t="s">
        <v>135</v>
      </c>
      <c r="D20" s="14" t="s">
        <v>134</v>
      </c>
      <c r="E20" s="14" t="s">
        <v>156</v>
      </c>
      <c r="F20" s="14" t="s">
        <v>201</v>
      </c>
      <c r="G20" s="6"/>
      <c r="H20" s="6"/>
      <c r="I20" s="6"/>
      <c r="J20" s="12"/>
      <c r="K20" s="15" t="s">
        <v>51</v>
      </c>
      <c r="L20" s="13" t="str">
        <f t="shared" ref="L20" si="0">IF(AND(G20&lt;&gt;"",I20&lt;&gt;"",J20&lt;&gt;""),"JA","NEIN")</f>
        <v>NEIN</v>
      </c>
    </row>
    <row r="21" spans="2:12" ht="112">
      <c r="B21" s="47" t="s">
        <v>290</v>
      </c>
      <c r="C21" s="14" t="s">
        <v>135</v>
      </c>
      <c r="D21" s="14" t="s">
        <v>136</v>
      </c>
      <c r="E21" s="14" t="s">
        <v>156</v>
      </c>
      <c r="F21" s="14" t="s">
        <v>201</v>
      </c>
      <c r="G21" s="6"/>
      <c r="H21" s="6"/>
      <c r="I21" s="6"/>
      <c r="J21" s="12"/>
      <c r="K21" s="15" t="s">
        <v>51</v>
      </c>
      <c r="L21" s="13" t="str">
        <f t="shared" ref="L21:L39" si="1">IF(AND(G21&lt;&gt;"",I21&lt;&gt;"",J21&lt;&gt;""),"JA","NEIN")</f>
        <v>NEIN</v>
      </c>
    </row>
    <row r="22" spans="2:12" ht="32">
      <c r="B22" s="47" t="s">
        <v>291</v>
      </c>
      <c r="C22" s="14" t="s">
        <v>135</v>
      </c>
      <c r="D22" s="14" t="s">
        <v>144</v>
      </c>
      <c r="E22" s="14" t="s">
        <v>156</v>
      </c>
      <c r="F22" s="14" t="s">
        <v>202</v>
      </c>
      <c r="G22" s="6"/>
      <c r="H22" s="6"/>
      <c r="I22" s="6"/>
      <c r="J22" s="12"/>
      <c r="K22" s="15" t="s">
        <v>51</v>
      </c>
      <c r="L22" s="13" t="str">
        <f t="shared" si="1"/>
        <v>NEIN</v>
      </c>
    </row>
    <row r="23" spans="2:12" ht="48">
      <c r="B23" s="47" t="s">
        <v>292</v>
      </c>
      <c r="C23" s="14" t="s">
        <v>135</v>
      </c>
      <c r="D23" s="14" t="s">
        <v>203</v>
      </c>
      <c r="E23" s="14" t="s">
        <v>156</v>
      </c>
      <c r="F23" s="14" t="s">
        <v>204</v>
      </c>
      <c r="G23" s="6"/>
      <c r="H23" s="6"/>
      <c r="I23" s="6"/>
      <c r="J23" s="12"/>
      <c r="K23" s="15" t="s">
        <v>51</v>
      </c>
      <c r="L23" s="13" t="str">
        <f t="shared" si="1"/>
        <v>NEIN</v>
      </c>
    </row>
    <row r="24" spans="2:12" ht="48">
      <c r="B24" s="47" t="s">
        <v>293</v>
      </c>
      <c r="C24" s="14" t="s">
        <v>135</v>
      </c>
      <c r="D24" s="14" t="s">
        <v>149</v>
      </c>
      <c r="E24" s="14" t="s">
        <v>187</v>
      </c>
      <c r="F24" s="29" t="s">
        <v>200</v>
      </c>
      <c r="G24" s="6"/>
      <c r="H24" s="6"/>
      <c r="I24" s="6"/>
      <c r="J24" s="12"/>
      <c r="K24" s="15" t="s">
        <v>51</v>
      </c>
      <c r="L24" s="13" t="str">
        <f t="shared" si="1"/>
        <v>NEIN</v>
      </c>
    </row>
    <row r="25" spans="2:12" ht="32">
      <c r="B25" s="47" t="s">
        <v>294</v>
      </c>
      <c r="C25" s="14" t="s">
        <v>135</v>
      </c>
      <c r="D25" s="14" t="s">
        <v>137</v>
      </c>
      <c r="E25" s="14" t="s">
        <v>227</v>
      </c>
      <c r="F25" s="14" t="s">
        <v>205</v>
      </c>
      <c r="G25" s="6"/>
      <c r="H25" s="6"/>
      <c r="I25" s="6"/>
      <c r="J25" s="12"/>
      <c r="K25" s="15" t="s">
        <v>51</v>
      </c>
      <c r="L25" s="13" t="str">
        <f t="shared" si="1"/>
        <v>NEIN</v>
      </c>
    </row>
    <row r="26" spans="2:12" ht="48">
      <c r="B26" s="47" t="s">
        <v>295</v>
      </c>
      <c r="C26" s="14" t="s">
        <v>135</v>
      </c>
      <c r="D26" s="14" t="s">
        <v>138</v>
      </c>
      <c r="E26" s="13" t="s">
        <v>187</v>
      </c>
      <c r="F26" s="29" t="s">
        <v>189</v>
      </c>
      <c r="G26" s="6"/>
      <c r="H26" s="6"/>
      <c r="I26" s="6"/>
      <c r="J26" s="12"/>
      <c r="K26" s="15" t="s">
        <v>51</v>
      </c>
      <c r="L26" s="13" t="str">
        <f t="shared" si="1"/>
        <v>NEIN</v>
      </c>
    </row>
    <row r="27" spans="2:12" ht="32">
      <c r="B27" s="47" t="s">
        <v>296</v>
      </c>
      <c r="C27" s="14" t="s">
        <v>135</v>
      </c>
      <c r="D27" s="14" t="s">
        <v>139</v>
      </c>
      <c r="E27" s="13" t="s">
        <v>187</v>
      </c>
      <c r="F27" s="29" t="s">
        <v>206</v>
      </c>
      <c r="G27" s="6"/>
      <c r="H27" s="6"/>
      <c r="I27" s="6"/>
      <c r="J27" s="12"/>
      <c r="K27" s="15" t="s">
        <v>51</v>
      </c>
      <c r="L27" s="13" t="str">
        <f t="shared" si="1"/>
        <v>NEIN</v>
      </c>
    </row>
    <row r="28" spans="2:12" ht="48">
      <c r="B28" s="47" t="s">
        <v>297</v>
      </c>
      <c r="C28" s="14" t="s">
        <v>135</v>
      </c>
      <c r="D28" s="14" t="s">
        <v>140</v>
      </c>
      <c r="E28" s="13" t="s">
        <v>187</v>
      </c>
      <c r="F28" s="29" t="s">
        <v>615</v>
      </c>
      <c r="G28" s="6"/>
      <c r="H28" s="6"/>
      <c r="I28" s="6"/>
      <c r="J28" s="12"/>
      <c r="K28" s="15" t="s">
        <v>51</v>
      </c>
      <c r="L28" s="13" t="str">
        <f t="shared" si="1"/>
        <v>NEIN</v>
      </c>
    </row>
    <row r="29" spans="2:12" ht="32">
      <c r="B29" s="47" t="s">
        <v>298</v>
      </c>
      <c r="C29" s="14" t="s">
        <v>135</v>
      </c>
      <c r="D29" s="14" t="s">
        <v>141</v>
      </c>
      <c r="E29" s="13" t="s">
        <v>192</v>
      </c>
      <c r="F29" s="29" t="s">
        <v>207</v>
      </c>
      <c r="G29" s="6"/>
      <c r="H29" s="6"/>
      <c r="I29" s="6"/>
      <c r="J29" s="12"/>
      <c r="K29" s="15" t="s">
        <v>51</v>
      </c>
      <c r="L29" s="13" t="str">
        <f t="shared" si="1"/>
        <v>NEIN</v>
      </c>
    </row>
    <row r="30" spans="2:12" ht="48">
      <c r="B30" s="47" t="s">
        <v>299</v>
      </c>
      <c r="C30" s="14" t="s">
        <v>135</v>
      </c>
      <c r="D30" s="14" t="s">
        <v>142</v>
      </c>
      <c r="E30" s="13" t="s">
        <v>187</v>
      </c>
      <c r="F30" s="29" t="s">
        <v>208</v>
      </c>
      <c r="G30" s="6"/>
      <c r="H30" s="6"/>
      <c r="I30" s="6"/>
      <c r="J30" s="12"/>
      <c r="K30" s="15" t="s">
        <v>51</v>
      </c>
      <c r="L30" s="13" t="str">
        <f t="shared" si="1"/>
        <v>NEIN</v>
      </c>
    </row>
    <row r="31" spans="2:12" ht="32">
      <c r="B31" s="47" t="s">
        <v>300</v>
      </c>
      <c r="C31" s="14" t="s">
        <v>135</v>
      </c>
      <c r="D31" s="14" t="s">
        <v>143</v>
      </c>
      <c r="E31" s="13" t="s">
        <v>187</v>
      </c>
      <c r="F31" s="29" t="s">
        <v>209</v>
      </c>
      <c r="G31" s="6"/>
      <c r="H31" s="6"/>
      <c r="I31" s="6"/>
      <c r="J31" s="12"/>
      <c r="K31" s="15" t="s">
        <v>51</v>
      </c>
      <c r="L31" s="13" t="str">
        <f t="shared" si="1"/>
        <v>NEIN</v>
      </c>
    </row>
    <row r="32" spans="2:12" ht="224">
      <c r="B32" s="47" t="s">
        <v>301</v>
      </c>
      <c r="C32" s="14" t="s">
        <v>135</v>
      </c>
      <c r="D32" s="14" t="s">
        <v>210</v>
      </c>
      <c r="E32" s="14" t="s">
        <v>156</v>
      </c>
      <c r="F32" s="14" t="s">
        <v>228</v>
      </c>
      <c r="G32" s="6"/>
      <c r="H32" s="6"/>
      <c r="I32" s="6"/>
      <c r="J32" s="12"/>
      <c r="K32" s="15" t="s">
        <v>51</v>
      </c>
      <c r="L32" s="13" t="str">
        <f t="shared" si="1"/>
        <v>NEIN</v>
      </c>
    </row>
    <row r="33" spans="1:12" ht="48">
      <c r="B33" s="47" t="s">
        <v>302</v>
      </c>
      <c r="C33" s="14" t="s">
        <v>135</v>
      </c>
      <c r="D33" s="14" t="s">
        <v>147</v>
      </c>
      <c r="E33" s="14" t="s">
        <v>156</v>
      </c>
      <c r="F33" s="14" t="s">
        <v>229</v>
      </c>
      <c r="G33" s="6"/>
      <c r="H33" s="6"/>
      <c r="I33" s="6"/>
      <c r="J33" s="12"/>
      <c r="K33" s="15" t="s">
        <v>51</v>
      </c>
      <c r="L33" s="13" t="str">
        <f t="shared" si="1"/>
        <v>NEIN</v>
      </c>
    </row>
    <row r="34" spans="1:12" ht="48">
      <c r="B34" s="47" t="s">
        <v>303</v>
      </c>
      <c r="C34" s="14" t="s">
        <v>135</v>
      </c>
      <c r="D34" s="14" t="s">
        <v>146</v>
      </c>
      <c r="E34" s="14" t="s">
        <v>156</v>
      </c>
      <c r="F34" s="14" t="s">
        <v>230</v>
      </c>
      <c r="G34" s="6"/>
      <c r="H34" s="6"/>
      <c r="I34" s="6"/>
      <c r="J34" s="12"/>
      <c r="K34" s="15" t="s">
        <v>51</v>
      </c>
      <c r="L34" s="13" t="str">
        <f t="shared" si="1"/>
        <v>NEIN</v>
      </c>
    </row>
    <row r="35" spans="1:12" ht="32">
      <c r="B35" s="47" t="s">
        <v>304</v>
      </c>
      <c r="C35" s="14" t="s">
        <v>135</v>
      </c>
      <c r="D35" s="14" t="s">
        <v>148</v>
      </c>
      <c r="E35" s="14" t="s">
        <v>156</v>
      </c>
      <c r="F35" s="14" t="s">
        <v>231</v>
      </c>
      <c r="G35" s="6"/>
      <c r="H35" s="6"/>
      <c r="I35" s="6"/>
      <c r="J35" s="12"/>
      <c r="K35" s="15" t="s">
        <v>51</v>
      </c>
      <c r="L35" s="13" t="str">
        <f t="shared" si="1"/>
        <v>NEIN</v>
      </c>
    </row>
    <row r="36" spans="1:12" ht="32">
      <c r="B36" s="47" t="s">
        <v>305</v>
      </c>
      <c r="C36" s="14" t="s">
        <v>135</v>
      </c>
      <c r="D36" s="14" t="s">
        <v>150</v>
      </c>
      <c r="E36" s="14" t="s">
        <v>156</v>
      </c>
      <c r="F36" s="14" t="s">
        <v>232</v>
      </c>
      <c r="G36" s="6"/>
      <c r="H36" s="6"/>
      <c r="I36" s="6"/>
      <c r="J36" s="12"/>
      <c r="K36" s="15" t="s">
        <v>51</v>
      </c>
      <c r="L36" s="13" t="str">
        <f t="shared" si="1"/>
        <v>NEIN</v>
      </c>
    </row>
    <row r="37" spans="1:12" ht="80">
      <c r="B37" s="47" t="s">
        <v>306</v>
      </c>
      <c r="C37" s="14" t="s">
        <v>135</v>
      </c>
      <c r="D37" s="14" t="s">
        <v>151</v>
      </c>
      <c r="E37" s="14" t="s">
        <v>156</v>
      </c>
      <c r="F37" s="14" t="s">
        <v>233</v>
      </c>
      <c r="G37" s="6"/>
      <c r="H37" s="6"/>
      <c r="I37" s="6"/>
      <c r="J37" s="12"/>
      <c r="K37" s="15" t="s">
        <v>51</v>
      </c>
      <c r="L37" s="13" t="str">
        <f t="shared" si="1"/>
        <v>NEIN</v>
      </c>
    </row>
    <row r="38" spans="1:12" ht="64">
      <c r="B38" s="47" t="s">
        <v>371</v>
      </c>
      <c r="C38" s="14" t="s">
        <v>135</v>
      </c>
      <c r="D38" s="14" t="s">
        <v>372</v>
      </c>
      <c r="E38" s="14" t="s">
        <v>156</v>
      </c>
      <c r="F38" s="14" t="s">
        <v>373</v>
      </c>
      <c r="G38" s="6"/>
      <c r="H38" s="6"/>
      <c r="I38" s="6"/>
      <c r="J38" s="12"/>
      <c r="K38" s="15" t="s">
        <v>51</v>
      </c>
      <c r="L38" s="13" t="str">
        <f t="shared" si="1"/>
        <v>NEIN</v>
      </c>
    </row>
    <row r="39" spans="1:12" ht="51" customHeight="1">
      <c r="B39" s="47" t="s">
        <v>376</v>
      </c>
      <c r="C39" s="14" t="s">
        <v>135</v>
      </c>
      <c r="D39" s="14" t="s">
        <v>374</v>
      </c>
      <c r="E39" s="14" t="s">
        <v>156</v>
      </c>
      <c r="F39" s="14" t="s">
        <v>375</v>
      </c>
      <c r="G39" s="6"/>
      <c r="H39" s="6"/>
      <c r="I39" s="6"/>
      <c r="J39" s="12"/>
      <c r="K39" s="15" t="s">
        <v>51</v>
      </c>
      <c r="L39" s="13" t="str">
        <f t="shared" si="1"/>
        <v>NEIN</v>
      </c>
    </row>
    <row r="41" spans="1:12">
      <c r="B41" s="16" t="s">
        <v>100</v>
      </c>
    </row>
    <row r="43" spans="1:12">
      <c r="B43" s="18" t="s">
        <v>34</v>
      </c>
      <c r="C43" s="18" t="s">
        <v>106</v>
      </c>
      <c r="D43" s="18" t="s">
        <v>107</v>
      </c>
      <c r="E43" s="9" t="s">
        <v>10</v>
      </c>
      <c r="F43" s="18" t="s">
        <v>125</v>
      </c>
    </row>
    <row r="44" spans="1:12" ht="64">
      <c r="B44" s="19" t="s">
        <v>101</v>
      </c>
      <c r="C44" s="35" t="s">
        <v>215</v>
      </c>
      <c r="D44" s="34" t="s">
        <v>224</v>
      </c>
      <c r="E44" s="35" t="s">
        <v>216</v>
      </c>
      <c r="F44" s="36" t="s">
        <v>217</v>
      </c>
    </row>
    <row r="45" spans="1:12" ht="80">
      <c r="B45" s="19" t="s">
        <v>102</v>
      </c>
      <c r="C45" s="35" t="s">
        <v>219</v>
      </c>
      <c r="D45" s="34" t="s">
        <v>225</v>
      </c>
      <c r="E45" s="35" t="s">
        <v>218</v>
      </c>
      <c r="F45" s="36" t="s">
        <v>220</v>
      </c>
    </row>
    <row r="46" spans="1:12" ht="112">
      <c r="B46" s="19" t="s">
        <v>103</v>
      </c>
      <c r="C46" s="35" t="s">
        <v>222</v>
      </c>
      <c r="D46" s="34" t="s">
        <v>226</v>
      </c>
      <c r="E46" s="35" t="s">
        <v>221</v>
      </c>
      <c r="F46" s="36" t="s">
        <v>223</v>
      </c>
    </row>
    <row r="47" spans="1:12" ht="48">
      <c r="B47" s="19" t="s">
        <v>104</v>
      </c>
      <c r="C47" s="19" t="s">
        <v>156</v>
      </c>
      <c r="D47" s="34" t="s">
        <v>212</v>
      </c>
      <c r="E47" s="19" t="s">
        <v>211</v>
      </c>
      <c r="F47" s="166" t="s">
        <v>1164</v>
      </c>
    </row>
    <row r="48" spans="1:12">
      <c r="A48" s="94"/>
      <c r="B48" s="94"/>
      <c r="C48" s="94"/>
      <c r="D48" s="94"/>
      <c r="E48" s="94"/>
      <c r="F48" s="170"/>
    </row>
  </sheetData>
  <dataValidations count="4">
    <dataValidation allowBlank="1" showInputMessage="1" showErrorMessage="1" promptTitle="Kurzantwort" prompt="Bitte verfassen Sie Ihre Antwort auf die Frage möglichst kurz und präzise. Bitte verwenden Sie nicht mehr als 2-3 Sätze. Die Antworten sollen Ihnen zur Beschreibung des Beschaffungsvorhabens für Reinigungsleistungen dienen." sqref="G20:G39" xr:uid="{BD3CFCA7-DEB4-4168-959D-8CFD272C1EAD}"/>
    <dataValidation allowBlank="1" showInputMessage="1" showErrorMessage="1" promptTitle="Link zur Ablage" prompt="Wenn Sie möchten können Sie an dieser Stelle Angaben zu Ihrer internen Dokumentenablage hinterlegen (z.B. in Form einer URL oder eines Dateipfades). Hier können Sie dann auf tiefergehende Dokumente referenzieren wenn gewünscht." sqref="H20:H39" xr:uid="{E7F0BE87-7CCD-4656-860A-29A1ECA210C3}"/>
    <dataValidation allowBlank="1" showInputMessage="1" showErrorMessage="1" promptTitle="Name der antwortenden Person" prompt="Bitte geben Sie an dieser Stelle den Namen der Person ein, die die Antwort wesentlich geprägt hat oder die entsprechende Entscheidung zur Antwort getroffen hat." sqref="I20:I39" xr:uid="{ADC929B0-DB83-4C3E-ADD3-746FA7F1407B}"/>
    <dataValidation type="list" allowBlank="1" showInputMessage="1" showErrorMessage="1" promptTitle="Zufriedenheit mit der Antwort" prompt="Bitte geben Sie an, ob Sie mit der bisherigen Antwort zufrieden sind. Wenn nicht oder nur teils, müssten Sie noch Antworten/ Entscheidungen einfordern (=&quot;ToDo&quot;-Liste)." sqref="K20:K39" xr:uid="{7EF5BE48-DF04-48DE-96C1-B9E2F443526C}">
      <formula1>"zufrieden, teils/teils, nicht zufrieden, keine Antwort,"</formula1>
    </dataValidation>
  </dataValidations>
  <hyperlinks>
    <hyperlink ref="F44" r:id="rId1" xr:uid="{BCFE6C60-5BBE-4D5D-8F4F-3AB546AE2037}"/>
    <hyperlink ref="F45" r:id="rId2" xr:uid="{A117B107-2DEE-4BB8-8B6A-91E90FA37BB7}"/>
    <hyperlink ref="F46" r:id="rId3" xr:uid="{9A4040A9-169F-4881-9EB7-8CEB2AF15358}"/>
    <hyperlink ref="F47" r:id="rId4" xr:uid="{5F1C5EA8-4E54-48BE-8435-8C4EBA5F0302}"/>
  </hyperlinks>
  <pageMargins left="0.70866141732283472" right="0.70866141732283472" top="0.78740157480314965" bottom="0.78740157480314965" header="0.31496062992125984" footer="0.31496062992125984"/>
  <pageSetup paperSize="9" scale="32" fitToHeight="20" orientation="landscape" r:id="rId5"/>
  <headerFooter>
    <oddFooter>&amp;A&amp;RSeite &amp;P</oddFooter>
  </headerFooter>
  <drawing r:id="rId6"/>
  <legacyDrawing r:id="rId7"/>
  <oleObjects>
    <mc:AlternateContent xmlns:mc="http://schemas.openxmlformats.org/markup-compatibility/2006">
      <mc:Choice Requires="x14">
        <oleObject progId="Visio.Drawing.15" shapeId="7169" r:id="rId8">
          <objectPr defaultSize="0" r:id="rId9">
            <anchor moveWithCells="1">
              <from>
                <xdr:col>5</xdr:col>
                <xdr:colOff>1206500</xdr:colOff>
                <xdr:row>0</xdr:row>
                <xdr:rowOff>152400</xdr:rowOff>
              </from>
              <to>
                <xdr:col>6</xdr:col>
                <xdr:colOff>139700</xdr:colOff>
                <xdr:row>7</xdr:row>
                <xdr:rowOff>0</xdr:rowOff>
              </to>
            </anchor>
          </objectPr>
        </oleObject>
      </mc:Choice>
      <mc:Fallback>
        <oleObject progId="Visio.Drawing.15" shapeId="7169" r:id="rId8"/>
      </mc:Fallback>
    </mc:AlternateContent>
  </oleObjec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35</vt:i4>
      </vt:variant>
      <vt:variant>
        <vt:lpstr>Benannte Bereiche</vt:lpstr>
      </vt:variant>
      <vt:variant>
        <vt:i4>49</vt:i4>
      </vt:variant>
    </vt:vector>
  </HeadingPairs>
  <TitlesOfParts>
    <vt:vector size="84" baseType="lpstr">
      <vt:lpstr>Einführung</vt:lpstr>
      <vt:lpstr>Anleitung</vt:lpstr>
      <vt:lpstr>Definition_Reinigungsleistung</vt:lpstr>
      <vt:lpstr>Rollenauswahl</vt:lpstr>
      <vt:lpstr>OperativerEinkäufer_Start_N</vt:lpstr>
      <vt:lpstr>OperativerEinkäufer_Grobplan_N</vt:lpstr>
      <vt:lpstr>OperativerEinkäufer_Feinplan_N</vt:lpstr>
      <vt:lpstr>OperativerEinkäufer_Nachhal_N</vt:lpstr>
      <vt:lpstr>OperativerEinkäufer_Alternat_N</vt:lpstr>
      <vt:lpstr>OperativerEinkäufer_Vergabe_N</vt:lpstr>
      <vt:lpstr>OperativerEinkäufer_Durchf_N</vt:lpstr>
      <vt:lpstr>OperativerEinkäufer_Nachb_N</vt:lpstr>
      <vt:lpstr>OperativerEinkäufer_All_N</vt:lpstr>
      <vt:lpstr>OperativerEinkäufer_Start_W</vt:lpstr>
      <vt:lpstr>OperativerEinkäufer_Grobplan_W</vt:lpstr>
      <vt:lpstr>OperativerEinkäufer_Feinplan_W</vt:lpstr>
      <vt:lpstr>OperativerEinkäufer_Nachhalt_W</vt:lpstr>
      <vt:lpstr>OperativerEinkäufer_Alternat_W</vt:lpstr>
      <vt:lpstr>OperativerEinkäufer_Vergabe_W</vt:lpstr>
      <vt:lpstr>OperativerEinkäufer_Durchf_W</vt:lpstr>
      <vt:lpstr>OperativerEinkäufer_Nachb_W</vt:lpstr>
      <vt:lpstr>OperativerEinkäufer_All_W</vt:lpstr>
      <vt:lpstr>StrategischerEinkäufer_Start</vt:lpstr>
      <vt:lpstr>StrategischerEinkäufer_Bedarfsm</vt:lpstr>
      <vt:lpstr>StrategischerEinkäufer_Ökolog</vt:lpstr>
      <vt:lpstr>StrategischerEinkäufer_Sozial</vt:lpstr>
      <vt:lpstr>StrategischerEinkäufer_Orga</vt:lpstr>
      <vt:lpstr>StrategischerEinkäufer_Markt</vt:lpstr>
      <vt:lpstr>StrategischerEinkäufer_Impl</vt:lpstr>
      <vt:lpstr>StrategischerEinkäufer_Steckb</vt:lpstr>
      <vt:lpstr>MATCH_Normstrategien</vt:lpstr>
      <vt:lpstr>MATCH_Beschaffungsportfolio</vt:lpstr>
      <vt:lpstr>MATCH_Beschaffungsmarkt</vt:lpstr>
      <vt:lpstr>MATCH_BESCHAFFUNGSHEBEL</vt:lpstr>
      <vt:lpstr>Template</vt:lpstr>
      <vt:lpstr>MATCH_Normstrategien!_Hlk511911664</vt:lpstr>
      <vt:lpstr>Definition_Reinigungsleistung!Druckbereich</vt:lpstr>
      <vt:lpstr>OperativerEinkäufer_All_N!Druckbereich</vt:lpstr>
      <vt:lpstr>OperativerEinkäufer_All_W!Druckbereich</vt:lpstr>
      <vt:lpstr>OperativerEinkäufer_Alternat_N!Druckbereich</vt:lpstr>
      <vt:lpstr>OperativerEinkäufer_Alternat_W!Druckbereich</vt:lpstr>
      <vt:lpstr>OperativerEinkäufer_Durchf_N!Druckbereich</vt:lpstr>
      <vt:lpstr>OperativerEinkäufer_Durchf_W!Druckbereich</vt:lpstr>
      <vt:lpstr>OperativerEinkäufer_Feinplan_N!Druckbereich</vt:lpstr>
      <vt:lpstr>OperativerEinkäufer_Feinplan_W!Druckbereich</vt:lpstr>
      <vt:lpstr>OperativerEinkäufer_Grobplan_N!Druckbereich</vt:lpstr>
      <vt:lpstr>OperativerEinkäufer_Grobplan_W!Druckbereich</vt:lpstr>
      <vt:lpstr>OperativerEinkäufer_Nachb_N!Druckbereich</vt:lpstr>
      <vt:lpstr>OperativerEinkäufer_Nachb_W!Druckbereich</vt:lpstr>
      <vt:lpstr>OperativerEinkäufer_Nachhal_N!Druckbereich</vt:lpstr>
      <vt:lpstr>OperativerEinkäufer_Nachhalt_W!Druckbereich</vt:lpstr>
      <vt:lpstr>OperativerEinkäufer_Vergabe_N!Druckbereich</vt:lpstr>
      <vt:lpstr>OperativerEinkäufer_Vergabe_W!Druckbereich</vt:lpstr>
      <vt:lpstr>Rollenauswahl!Druckbereich</vt:lpstr>
      <vt:lpstr>StrategischerEinkäufer_Bedarfsm!Druckbereich</vt:lpstr>
      <vt:lpstr>StrategischerEinkäufer_Markt!Druckbereich</vt:lpstr>
      <vt:lpstr>StrategischerEinkäufer_Ökolog!Druckbereich</vt:lpstr>
      <vt:lpstr>StrategischerEinkäufer_Orga!Druckbereich</vt:lpstr>
      <vt:lpstr>StrategischerEinkäufer_Sozial!Druckbereich</vt:lpstr>
      <vt:lpstr>Template!Druckbereich</vt:lpstr>
      <vt:lpstr>Definition_Reinigungsleistung!Drucktitel</vt:lpstr>
      <vt:lpstr>OperativerEinkäufer_All_N!Drucktitel</vt:lpstr>
      <vt:lpstr>OperativerEinkäufer_All_W!Drucktitel</vt:lpstr>
      <vt:lpstr>OperativerEinkäufer_Alternat_N!Drucktitel</vt:lpstr>
      <vt:lpstr>OperativerEinkäufer_Alternat_W!Drucktitel</vt:lpstr>
      <vt:lpstr>OperativerEinkäufer_Durchf_N!Drucktitel</vt:lpstr>
      <vt:lpstr>OperativerEinkäufer_Durchf_W!Drucktitel</vt:lpstr>
      <vt:lpstr>OperativerEinkäufer_Feinplan_N!Drucktitel</vt:lpstr>
      <vt:lpstr>OperativerEinkäufer_Feinplan_W!Drucktitel</vt:lpstr>
      <vt:lpstr>OperativerEinkäufer_Grobplan_N!Drucktitel</vt:lpstr>
      <vt:lpstr>OperativerEinkäufer_Grobplan_W!Drucktitel</vt:lpstr>
      <vt:lpstr>OperativerEinkäufer_Nachb_N!Drucktitel</vt:lpstr>
      <vt:lpstr>OperativerEinkäufer_Nachb_W!Drucktitel</vt:lpstr>
      <vt:lpstr>OperativerEinkäufer_Nachhal_N!Drucktitel</vt:lpstr>
      <vt:lpstr>OperativerEinkäufer_Nachhalt_W!Drucktitel</vt:lpstr>
      <vt:lpstr>OperativerEinkäufer_Vergabe_N!Drucktitel</vt:lpstr>
      <vt:lpstr>OperativerEinkäufer_Vergabe_W!Drucktitel</vt:lpstr>
      <vt:lpstr>StrategischerEinkäufer_Bedarfsm!Drucktitel</vt:lpstr>
      <vt:lpstr>StrategischerEinkäufer_Markt!Drucktitel</vt:lpstr>
      <vt:lpstr>StrategischerEinkäufer_Ökolog!Drucktitel</vt:lpstr>
      <vt:lpstr>StrategischerEinkäufer_Orga!Drucktitel</vt:lpstr>
      <vt:lpstr>StrategischerEinkäufer_Sozial!Drucktitel</vt:lpstr>
      <vt:lpstr>Template!Drucktitel</vt:lpstr>
      <vt:lpstr>Normstrategie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Windows-Benutzer</dc:creator>
  <cp:lastModifiedBy>Microsoft Office User</cp:lastModifiedBy>
  <cp:lastPrinted>2021-10-27T13:16:19Z</cp:lastPrinted>
  <dcterms:created xsi:type="dcterms:W3CDTF">2021-10-19T09:01:37Z</dcterms:created>
  <dcterms:modified xsi:type="dcterms:W3CDTF">2021-11-02T11:55:36Z</dcterms:modified>
</cp:coreProperties>
</file>